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adamsco.sharepoint.com/sites/NCD24006.01/Shared Documents/General/5_Final Deliverable/"/>
    </mc:Choice>
  </mc:AlternateContent>
  <xr:revisionPtr revIDLastSave="10" documentId="8_{49414701-D9C9-4A30-9F5E-C1EB301FDDD2}" xr6:coauthVersionLast="47" xr6:coauthVersionMax="47" xr10:uidLastSave="{EEE0E21F-590B-4010-B128-8753A05AD85B}"/>
  <bookViews>
    <workbookView xWindow="-23148" yWindow="4884" windowWidth="23256" windowHeight="12456" tabRatio="720" xr2:uid="{00000000-000D-0000-FFFF-FFFF00000000}"/>
  </bookViews>
  <sheets>
    <sheet name="2025 Summary" sheetId="15" r:id="rId1"/>
    <sheet name="Jan. " sheetId="13" r:id="rId2"/>
    <sheet name="Feb. " sheetId="12" r:id="rId3"/>
    <sheet name="Mar.  " sheetId="10" r:id="rId4"/>
    <sheet name="Apr. " sheetId="9" r:id="rId5"/>
    <sheet name="May " sheetId="8" r:id="rId6"/>
    <sheet name="June " sheetId="7" r:id="rId7"/>
    <sheet name="July  " sheetId="6" r:id="rId8"/>
    <sheet name="Aug.  " sheetId="4" r:id="rId9"/>
    <sheet name="Sept. " sheetId="1" r:id="rId10"/>
    <sheet name="Oct. " sheetId="5" r:id="rId11"/>
    <sheet name="Nov. " sheetId="11" r:id="rId12"/>
    <sheet name="Dec.  " sheetId="14" r:id="rId13"/>
  </sheets>
  <definedNames>
    <definedName name="_xlnm.Print_Area" localSheetId="9">'Sept. '!$A$1:$K$24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5" l="1"/>
  <c r="D18" i="15"/>
  <c r="B18" i="15"/>
  <c r="D17" i="15"/>
  <c r="D16" i="15"/>
  <c r="D15" i="15"/>
  <c r="D13" i="15"/>
  <c r="D12" i="15"/>
  <c r="D11" i="15"/>
  <c r="D10" i="15"/>
  <c r="D9" i="15"/>
  <c r="D8" i="15"/>
  <c r="D7" i="15"/>
  <c r="D6" i="15"/>
  <c r="D5" i="15"/>
  <c r="D4" i="15"/>
  <c r="D3" i="15"/>
  <c r="D2" i="15"/>
  <c r="B7" i="8" l="1"/>
  <c r="G7" i="10" l="1"/>
  <c r="K19" i="11"/>
  <c r="K21" i="11" s="1"/>
  <c r="C6" i="1"/>
  <c r="D6" i="1"/>
  <c r="E6" i="1"/>
  <c r="F6" i="1"/>
  <c r="G6" i="1"/>
  <c r="H6" i="1"/>
  <c r="I6" i="1"/>
  <c r="J6" i="1"/>
  <c r="B6" i="1"/>
  <c r="B6" i="5"/>
  <c r="K8" i="14"/>
  <c r="K4" i="4"/>
  <c r="K6" i="4" s="1"/>
  <c r="C22" i="12"/>
  <c r="K20" i="12"/>
  <c r="H22" i="13"/>
  <c r="C8" i="13"/>
  <c r="D8" i="13"/>
  <c r="E8" i="13"/>
  <c r="F8" i="13"/>
  <c r="G8" i="13"/>
  <c r="H8" i="13"/>
  <c r="I8" i="13"/>
  <c r="J8" i="13"/>
  <c r="B8" i="13"/>
  <c r="K12" i="4"/>
  <c r="B13" i="7"/>
  <c r="E13" i="7"/>
  <c r="D13" i="7"/>
  <c r="K12" i="8"/>
  <c r="C6" i="13"/>
  <c r="D6" i="13"/>
  <c r="E6" i="13"/>
  <c r="F6" i="13"/>
  <c r="G6" i="13"/>
  <c r="H6" i="13"/>
  <c r="I6" i="13"/>
  <c r="J6" i="13"/>
  <c r="C6" i="12"/>
  <c r="D6" i="12"/>
  <c r="E6" i="12"/>
  <c r="F6" i="12"/>
  <c r="G6" i="12"/>
  <c r="H6" i="12"/>
  <c r="I6" i="12"/>
  <c r="J6" i="12"/>
  <c r="C6" i="9"/>
  <c r="D6" i="9"/>
  <c r="E6" i="9"/>
  <c r="F6" i="9"/>
  <c r="G6" i="9"/>
  <c r="H6" i="9"/>
  <c r="I6" i="9"/>
  <c r="J6" i="9"/>
  <c r="C6" i="8"/>
  <c r="D6" i="8"/>
  <c r="E6" i="8"/>
  <c r="F6" i="8"/>
  <c r="G6" i="8"/>
  <c r="H6" i="8"/>
  <c r="I6" i="8"/>
  <c r="J6" i="8"/>
  <c r="C6" i="7"/>
  <c r="D6" i="7"/>
  <c r="E6" i="7"/>
  <c r="F6" i="7"/>
  <c r="G6" i="7"/>
  <c r="H6" i="7"/>
  <c r="I6" i="7"/>
  <c r="J6" i="7"/>
  <c r="C6" i="6"/>
  <c r="D6" i="6"/>
  <c r="E6" i="6"/>
  <c r="F6" i="6"/>
  <c r="G6" i="6"/>
  <c r="H6" i="6"/>
  <c r="I6" i="6"/>
  <c r="J6" i="6"/>
  <c r="C6" i="4"/>
  <c r="D6" i="4"/>
  <c r="E6" i="4"/>
  <c r="F6" i="4"/>
  <c r="G6" i="4"/>
  <c r="H6" i="4"/>
  <c r="I6" i="4"/>
  <c r="J6" i="4"/>
  <c r="C6" i="5"/>
  <c r="D6" i="5"/>
  <c r="E6" i="5"/>
  <c r="F6" i="5"/>
  <c r="G6" i="5"/>
  <c r="H6" i="5"/>
  <c r="I6" i="5"/>
  <c r="J6" i="5"/>
  <c r="C6" i="11"/>
  <c r="D6" i="11"/>
  <c r="E6" i="11"/>
  <c r="F6" i="11"/>
  <c r="G6" i="11"/>
  <c r="H6" i="11"/>
  <c r="I6" i="11"/>
  <c r="J6" i="11"/>
  <c r="C6" i="14"/>
  <c r="D6" i="14"/>
  <c r="E6" i="14"/>
  <c r="F6" i="14"/>
  <c r="G6" i="14"/>
  <c r="H6" i="14"/>
  <c r="I6" i="14"/>
  <c r="J6" i="14"/>
  <c r="C6" i="10"/>
  <c r="D6" i="10"/>
  <c r="E6" i="10"/>
  <c r="F6" i="10"/>
  <c r="G6" i="10"/>
  <c r="H6" i="10"/>
  <c r="I6" i="10"/>
  <c r="J6" i="10"/>
  <c r="B6" i="13"/>
  <c r="B6" i="12"/>
  <c r="B6" i="9"/>
  <c r="B6" i="8"/>
  <c r="B6" i="7"/>
  <c r="B6" i="6"/>
  <c r="B6" i="4"/>
  <c r="B6" i="11"/>
  <c r="B6" i="14"/>
  <c r="B6" i="10"/>
  <c r="C7" i="13"/>
  <c r="C7" i="12"/>
  <c r="C7" i="10"/>
  <c r="K5" i="10"/>
  <c r="K5" i="9"/>
  <c r="K5" i="8"/>
  <c r="K5" i="7"/>
  <c r="K5" i="6"/>
  <c r="K5" i="4"/>
  <c r="K5" i="1"/>
  <c r="K5" i="5"/>
  <c r="K5" i="11"/>
  <c r="K5" i="14"/>
  <c r="K5" i="12"/>
  <c r="K4" i="10"/>
  <c r="K4" i="9"/>
  <c r="K6" i="9" s="1"/>
  <c r="K4" i="8"/>
  <c r="K6" i="8" s="1"/>
  <c r="K4" i="7"/>
  <c r="K6" i="7" s="1"/>
  <c r="K4" i="6"/>
  <c r="K6" i="6" s="1"/>
  <c r="K4" i="1"/>
  <c r="K6" i="1" s="1"/>
  <c r="K4" i="5"/>
  <c r="K6" i="5" s="1"/>
  <c r="K4" i="11"/>
  <c r="K6" i="11" s="1"/>
  <c r="K4" i="14"/>
  <c r="K6" i="14" s="1"/>
  <c r="K4" i="12"/>
  <c r="K5" i="13"/>
  <c r="K4" i="13"/>
  <c r="K6" i="10"/>
  <c r="K6" i="12"/>
  <c r="D7" i="9"/>
  <c r="D9" i="9" s="1"/>
  <c r="D7" i="8"/>
  <c r="D9" i="8" s="1"/>
  <c r="D7" i="7"/>
  <c r="D9" i="7" s="1"/>
  <c r="C7" i="9"/>
  <c r="C7" i="8"/>
  <c r="C7" i="7"/>
  <c r="C7" i="6" s="1"/>
  <c r="E7" i="9"/>
  <c r="E7" i="8"/>
  <c r="E9" i="8" s="1"/>
  <c r="E7" i="7"/>
  <c r="E7" i="6"/>
  <c r="E7" i="4" s="1"/>
  <c r="K8" i="12"/>
  <c r="K6" i="13"/>
  <c r="B13" i="13"/>
  <c r="K8" i="13"/>
  <c r="D7" i="13"/>
  <c r="D7" i="12"/>
  <c r="D7" i="10"/>
  <c r="E7" i="13"/>
  <c r="E7" i="12"/>
  <c r="E7" i="10"/>
  <c r="F7" i="13"/>
  <c r="F7" i="12"/>
  <c r="F7" i="10"/>
  <c r="F7" i="9"/>
  <c r="F7" i="8"/>
  <c r="F7" i="7" s="1"/>
  <c r="F7" i="6" s="1"/>
  <c r="G7" i="13"/>
  <c r="G7" i="12"/>
  <c r="G7" i="9"/>
  <c r="G7" i="8"/>
  <c r="G9" i="8" s="1"/>
  <c r="G7" i="7"/>
  <c r="G9" i="7" s="1"/>
  <c r="H7" i="13"/>
  <c r="H7" i="12"/>
  <c r="H7" i="10"/>
  <c r="H7" i="9"/>
  <c r="H9" i="9" s="1"/>
  <c r="H7" i="8"/>
  <c r="H7" i="7"/>
  <c r="H7" i="6" s="1"/>
  <c r="I7" i="13"/>
  <c r="I7" i="12"/>
  <c r="I7" i="10"/>
  <c r="I7" i="9"/>
  <c r="I9" i="9" s="1"/>
  <c r="I7" i="8"/>
  <c r="I9" i="8" s="1"/>
  <c r="I7" i="7"/>
  <c r="I7" i="6" s="1"/>
  <c r="J7" i="13"/>
  <c r="J7" i="12"/>
  <c r="J7" i="10"/>
  <c r="J7" i="9"/>
  <c r="J7" i="8"/>
  <c r="J9" i="8" s="1"/>
  <c r="K7" i="13"/>
  <c r="B7" i="13"/>
  <c r="B9" i="13"/>
  <c r="B7" i="12"/>
  <c r="F9" i="8"/>
  <c r="B7" i="10"/>
  <c r="K7" i="12"/>
  <c r="K9" i="12"/>
  <c r="B13" i="6"/>
  <c r="B17" i="6"/>
  <c r="B21" i="6"/>
  <c r="B7" i="9"/>
  <c r="B9" i="10"/>
  <c r="K15" i="9"/>
  <c r="K17" i="9" s="1"/>
  <c r="K16" i="9"/>
  <c r="J23" i="13"/>
  <c r="J23" i="12"/>
  <c r="I23" i="13"/>
  <c r="H23" i="13"/>
  <c r="G23" i="13"/>
  <c r="G23" i="12"/>
  <c r="F23" i="13"/>
  <c r="F23" i="12"/>
  <c r="F23" i="10"/>
  <c r="E23" i="13"/>
  <c r="D23" i="13"/>
  <c r="D23" i="12"/>
  <c r="D23" i="10"/>
  <c r="C23" i="13"/>
  <c r="C23" i="12"/>
  <c r="C23" i="10"/>
  <c r="B23" i="13"/>
  <c r="B23" i="12"/>
  <c r="B23" i="10"/>
  <c r="K11" i="14"/>
  <c r="K13" i="14" s="1"/>
  <c r="K15" i="14"/>
  <c r="K17" i="14" s="1"/>
  <c r="K19" i="14"/>
  <c r="K21" i="14" s="1"/>
  <c r="J22" i="12"/>
  <c r="J22" i="10"/>
  <c r="J22" i="9"/>
  <c r="I22" i="12"/>
  <c r="I22" i="10"/>
  <c r="I22" i="9"/>
  <c r="I24" i="9" s="1"/>
  <c r="G22" i="12"/>
  <c r="G22" i="10"/>
  <c r="F22" i="12"/>
  <c r="F22" i="10"/>
  <c r="F22" i="9"/>
  <c r="F22" i="8"/>
  <c r="F24" i="8" s="1"/>
  <c r="F22" i="7"/>
  <c r="F24" i="7" s="1"/>
  <c r="F22" i="6"/>
  <c r="F22" i="4" s="1"/>
  <c r="H22" i="12"/>
  <c r="H22" i="10"/>
  <c r="H22" i="9"/>
  <c r="H24" i="9" s="1"/>
  <c r="C22" i="10"/>
  <c r="C22" i="9"/>
  <c r="C22" i="8" s="1"/>
  <c r="C22" i="13"/>
  <c r="D22" i="13"/>
  <c r="E22" i="13"/>
  <c r="F22" i="13"/>
  <c r="G22" i="13"/>
  <c r="G24" i="13"/>
  <c r="H24" i="13"/>
  <c r="I22" i="13"/>
  <c r="J22" i="13"/>
  <c r="B22" i="13"/>
  <c r="H23" i="12"/>
  <c r="H23" i="10"/>
  <c r="K20" i="13"/>
  <c r="B22" i="12"/>
  <c r="B22" i="10"/>
  <c r="K11" i="11"/>
  <c r="K13" i="11" s="1"/>
  <c r="K19" i="13"/>
  <c r="K11" i="13"/>
  <c r="K7" i="10"/>
  <c r="E22" i="12"/>
  <c r="E22" i="10"/>
  <c r="E22" i="9"/>
  <c r="E22" i="8"/>
  <c r="E22" i="7" s="1"/>
  <c r="D22" i="12"/>
  <c r="D22" i="10"/>
  <c r="D22" i="9"/>
  <c r="D22" i="8"/>
  <c r="D22" i="7"/>
  <c r="D24" i="7" s="1"/>
  <c r="K20" i="14"/>
  <c r="J21" i="14"/>
  <c r="I21" i="14"/>
  <c r="H21" i="14"/>
  <c r="G21" i="14"/>
  <c r="F21" i="14"/>
  <c r="E21" i="14"/>
  <c r="D21" i="14"/>
  <c r="C21" i="14"/>
  <c r="B21" i="14"/>
  <c r="K16" i="14"/>
  <c r="J17" i="14"/>
  <c r="I17" i="14"/>
  <c r="H17" i="14"/>
  <c r="G17" i="14"/>
  <c r="F17" i="14"/>
  <c r="E17" i="14"/>
  <c r="D17" i="14"/>
  <c r="C17" i="14"/>
  <c r="B17" i="14"/>
  <c r="K12" i="14"/>
  <c r="J13" i="14"/>
  <c r="I13" i="14"/>
  <c r="H13" i="14"/>
  <c r="G13" i="14"/>
  <c r="F13" i="14"/>
  <c r="E13" i="14"/>
  <c r="D13" i="14"/>
  <c r="C13" i="14"/>
  <c r="B13" i="14"/>
  <c r="K20" i="11"/>
  <c r="J21" i="11"/>
  <c r="I21" i="11"/>
  <c r="H21" i="11"/>
  <c r="G21" i="11"/>
  <c r="F21" i="11"/>
  <c r="E21" i="11"/>
  <c r="D21" i="11"/>
  <c r="C21" i="11"/>
  <c r="B21" i="11"/>
  <c r="K15" i="11"/>
  <c r="K17" i="11" s="1"/>
  <c r="K16" i="11"/>
  <c r="J17" i="11"/>
  <c r="I17" i="11"/>
  <c r="H17" i="11"/>
  <c r="G17" i="11"/>
  <c r="F17" i="11"/>
  <c r="E17" i="11"/>
  <c r="D17" i="11"/>
  <c r="C17" i="11"/>
  <c r="B17" i="11"/>
  <c r="K12" i="11"/>
  <c r="J13" i="11"/>
  <c r="I13" i="11"/>
  <c r="H13" i="11"/>
  <c r="G13" i="11"/>
  <c r="F13" i="11"/>
  <c r="E13" i="11"/>
  <c r="D13" i="11"/>
  <c r="C13" i="11"/>
  <c r="B13" i="11"/>
  <c r="K19" i="5"/>
  <c r="K21" i="5" s="1"/>
  <c r="K20" i="5"/>
  <c r="J21" i="5"/>
  <c r="I21" i="5"/>
  <c r="H21" i="5"/>
  <c r="G21" i="5"/>
  <c r="F21" i="5"/>
  <c r="E21" i="5"/>
  <c r="D21" i="5"/>
  <c r="C21" i="5"/>
  <c r="B21" i="5"/>
  <c r="K15" i="5"/>
  <c r="K17" i="5" s="1"/>
  <c r="K16" i="5"/>
  <c r="J17" i="5"/>
  <c r="I17" i="5"/>
  <c r="H17" i="5"/>
  <c r="G17" i="5"/>
  <c r="F17" i="5"/>
  <c r="E17" i="5"/>
  <c r="D17" i="5"/>
  <c r="C17" i="5"/>
  <c r="B17" i="5"/>
  <c r="K11" i="5"/>
  <c r="K13" i="5" s="1"/>
  <c r="K12" i="5"/>
  <c r="J13" i="5"/>
  <c r="I13" i="5"/>
  <c r="H13" i="5"/>
  <c r="G13" i="5"/>
  <c r="F13" i="5"/>
  <c r="E13" i="5"/>
  <c r="D13" i="5"/>
  <c r="C13" i="5"/>
  <c r="B13" i="5"/>
  <c r="K19" i="1"/>
  <c r="K21" i="1" s="1"/>
  <c r="K20" i="1"/>
  <c r="J21" i="1"/>
  <c r="I21" i="1"/>
  <c r="H21" i="1"/>
  <c r="G21" i="1"/>
  <c r="F21" i="1"/>
  <c r="E21" i="1"/>
  <c r="D21" i="1"/>
  <c r="C21" i="1"/>
  <c r="B21" i="1"/>
  <c r="K15" i="1"/>
  <c r="K17" i="1" s="1"/>
  <c r="K16" i="1"/>
  <c r="J17" i="1"/>
  <c r="I17" i="1"/>
  <c r="H17" i="1"/>
  <c r="G17" i="1"/>
  <c r="F17" i="1"/>
  <c r="E17" i="1"/>
  <c r="D17" i="1"/>
  <c r="C17" i="1"/>
  <c r="B17" i="1"/>
  <c r="K11" i="1"/>
  <c r="K13" i="1" s="1"/>
  <c r="K12" i="1"/>
  <c r="J13" i="1"/>
  <c r="I13" i="1"/>
  <c r="H13" i="1"/>
  <c r="G13" i="1"/>
  <c r="F13" i="1"/>
  <c r="E13" i="1"/>
  <c r="D13" i="1"/>
  <c r="C13" i="1"/>
  <c r="B13" i="1"/>
  <c r="K19" i="4"/>
  <c r="K21" i="4" s="1"/>
  <c r="K20" i="4"/>
  <c r="J21" i="4"/>
  <c r="I21" i="4"/>
  <c r="H21" i="4"/>
  <c r="G21" i="4"/>
  <c r="F21" i="4"/>
  <c r="E21" i="4"/>
  <c r="D21" i="4"/>
  <c r="C21" i="4"/>
  <c r="B21" i="4"/>
  <c r="K15" i="4"/>
  <c r="K16" i="4"/>
  <c r="J17" i="4"/>
  <c r="I17" i="4"/>
  <c r="H17" i="4"/>
  <c r="G17" i="4"/>
  <c r="F17" i="4"/>
  <c r="E17" i="4"/>
  <c r="D17" i="4"/>
  <c r="C17" i="4"/>
  <c r="B17" i="4"/>
  <c r="K11" i="4"/>
  <c r="K13" i="4" s="1"/>
  <c r="J13" i="4"/>
  <c r="I13" i="4"/>
  <c r="H13" i="4"/>
  <c r="G13" i="4"/>
  <c r="F13" i="4"/>
  <c r="E13" i="4"/>
  <c r="D13" i="4"/>
  <c r="C13" i="4"/>
  <c r="B13" i="4"/>
  <c r="K19" i="6"/>
  <c r="K21" i="6" s="1"/>
  <c r="K20" i="6"/>
  <c r="J21" i="6"/>
  <c r="I21" i="6"/>
  <c r="H21" i="6"/>
  <c r="G21" i="6"/>
  <c r="F21" i="6"/>
  <c r="E21" i="6"/>
  <c r="D21" i="6"/>
  <c r="C21" i="6"/>
  <c r="K15" i="6"/>
  <c r="K17" i="6" s="1"/>
  <c r="K16" i="6"/>
  <c r="J17" i="6"/>
  <c r="I17" i="6"/>
  <c r="H17" i="6"/>
  <c r="G17" i="6"/>
  <c r="F17" i="6"/>
  <c r="E17" i="6"/>
  <c r="D17" i="6"/>
  <c r="C17" i="6"/>
  <c r="K11" i="6"/>
  <c r="K13" i="6" s="1"/>
  <c r="K12" i="6"/>
  <c r="J13" i="6"/>
  <c r="I13" i="6"/>
  <c r="H13" i="6"/>
  <c r="G13" i="6"/>
  <c r="F13" i="6"/>
  <c r="E13" i="6"/>
  <c r="D13" i="6"/>
  <c r="C13" i="6"/>
  <c r="K19" i="7"/>
  <c r="K21" i="7" s="1"/>
  <c r="K20" i="7"/>
  <c r="J21" i="7"/>
  <c r="I21" i="7"/>
  <c r="H21" i="7"/>
  <c r="G21" i="7"/>
  <c r="F21" i="7"/>
  <c r="E21" i="7"/>
  <c r="D21" i="7"/>
  <c r="C21" i="7"/>
  <c r="B21" i="7"/>
  <c r="K15" i="7"/>
  <c r="K17" i="7" s="1"/>
  <c r="K16" i="7"/>
  <c r="J17" i="7"/>
  <c r="I17" i="7"/>
  <c r="H17" i="7"/>
  <c r="G17" i="7"/>
  <c r="F17" i="7"/>
  <c r="E17" i="7"/>
  <c r="D17" i="7"/>
  <c r="C17" i="7"/>
  <c r="B17" i="7"/>
  <c r="K11" i="7"/>
  <c r="K13" i="7" s="1"/>
  <c r="K12" i="7"/>
  <c r="J13" i="7"/>
  <c r="I13" i="7"/>
  <c r="H13" i="7"/>
  <c r="G13" i="7"/>
  <c r="F13" i="7"/>
  <c r="C13" i="7"/>
  <c r="K19" i="8"/>
  <c r="K21" i="8" s="1"/>
  <c r="K20" i="8"/>
  <c r="J21" i="8"/>
  <c r="I21" i="8"/>
  <c r="H21" i="8"/>
  <c r="G21" i="8"/>
  <c r="F21" i="8"/>
  <c r="E21" i="8"/>
  <c r="D21" i="8"/>
  <c r="C21" i="8"/>
  <c r="B21" i="8"/>
  <c r="K15" i="8"/>
  <c r="K17" i="8" s="1"/>
  <c r="K16" i="8"/>
  <c r="J17" i="8"/>
  <c r="I17" i="8"/>
  <c r="H17" i="8"/>
  <c r="G17" i="8"/>
  <c r="F17" i="8"/>
  <c r="E17" i="8"/>
  <c r="D17" i="8"/>
  <c r="C17" i="8"/>
  <c r="B17" i="8"/>
  <c r="K11" i="8"/>
  <c r="K13" i="8" s="1"/>
  <c r="J13" i="8"/>
  <c r="I13" i="8"/>
  <c r="H13" i="8"/>
  <c r="G13" i="8"/>
  <c r="F13" i="8"/>
  <c r="E13" i="8"/>
  <c r="D13" i="8"/>
  <c r="C13" i="8"/>
  <c r="B13" i="8"/>
  <c r="K19" i="9"/>
  <c r="K21" i="9" s="1"/>
  <c r="K20" i="9"/>
  <c r="J21" i="9"/>
  <c r="I21" i="9"/>
  <c r="H21" i="9"/>
  <c r="G21" i="9"/>
  <c r="F21" i="9"/>
  <c r="E21" i="9"/>
  <c r="D21" i="9"/>
  <c r="C21" i="9"/>
  <c r="B21" i="9"/>
  <c r="J17" i="9"/>
  <c r="I17" i="9"/>
  <c r="H17" i="9"/>
  <c r="G17" i="9"/>
  <c r="F17" i="9"/>
  <c r="E17" i="9"/>
  <c r="D17" i="9"/>
  <c r="C17" i="9"/>
  <c r="B17" i="9"/>
  <c r="K11" i="9"/>
  <c r="K13" i="9" s="1"/>
  <c r="K12" i="9"/>
  <c r="J13" i="9"/>
  <c r="I13" i="9"/>
  <c r="H13" i="9"/>
  <c r="G13" i="9"/>
  <c r="F13" i="9"/>
  <c r="E13" i="9"/>
  <c r="D13" i="9"/>
  <c r="C13" i="9"/>
  <c r="B13" i="9"/>
  <c r="K19" i="10"/>
  <c r="K20" i="10"/>
  <c r="J21" i="10"/>
  <c r="I21" i="10"/>
  <c r="H21" i="10"/>
  <c r="G21" i="10"/>
  <c r="F21" i="10"/>
  <c r="E21" i="10"/>
  <c r="D21" i="10"/>
  <c r="C21" i="10"/>
  <c r="B21" i="10"/>
  <c r="K15" i="10"/>
  <c r="K16" i="10"/>
  <c r="J17" i="10"/>
  <c r="I17" i="10"/>
  <c r="H17" i="10"/>
  <c r="G17" i="10"/>
  <c r="F17" i="10"/>
  <c r="E17" i="10"/>
  <c r="D17" i="10"/>
  <c r="C17" i="10"/>
  <c r="B17" i="10"/>
  <c r="K11" i="10"/>
  <c r="K12" i="10"/>
  <c r="J13" i="10"/>
  <c r="I13" i="10"/>
  <c r="H13" i="10"/>
  <c r="G13" i="10"/>
  <c r="F13" i="10"/>
  <c r="E13" i="10"/>
  <c r="D13" i="10"/>
  <c r="C13" i="10"/>
  <c r="B13" i="10"/>
  <c r="K11" i="12"/>
  <c r="K19" i="12"/>
  <c r="J21" i="12"/>
  <c r="I21" i="12"/>
  <c r="H21" i="12"/>
  <c r="G21" i="12"/>
  <c r="F21" i="12"/>
  <c r="E21" i="12"/>
  <c r="D21" i="12"/>
  <c r="C21" i="12"/>
  <c r="B21" i="12"/>
  <c r="K15" i="12"/>
  <c r="K16" i="12"/>
  <c r="J17" i="12"/>
  <c r="I17" i="12"/>
  <c r="H17" i="12"/>
  <c r="G17" i="12"/>
  <c r="F17" i="12"/>
  <c r="E17" i="12"/>
  <c r="D17" i="12"/>
  <c r="C17" i="12"/>
  <c r="B17" i="12"/>
  <c r="K12" i="12"/>
  <c r="J13" i="12"/>
  <c r="I13" i="12"/>
  <c r="H13" i="12"/>
  <c r="G13" i="12"/>
  <c r="F13" i="12"/>
  <c r="E13" i="12"/>
  <c r="D13" i="12"/>
  <c r="C13" i="12"/>
  <c r="B13" i="12"/>
  <c r="K16" i="13"/>
  <c r="K15" i="13"/>
  <c r="K12" i="13"/>
  <c r="J21" i="13"/>
  <c r="I21" i="13"/>
  <c r="H21" i="13"/>
  <c r="G21" i="13"/>
  <c r="F21" i="13"/>
  <c r="E21" i="13"/>
  <c r="D21" i="13"/>
  <c r="C21" i="13"/>
  <c r="B21" i="13"/>
  <c r="J17" i="13"/>
  <c r="I17" i="13"/>
  <c r="H17" i="13"/>
  <c r="G17" i="13"/>
  <c r="F17" i="13"/>
  <c r="E17" i="13"/>
  <c r="D17" i="13"/>
  <c r="C17" i="13"/>
  <c r="B17" i="13"/>
  <c r="J13" i="13"/>
  <c r="I13" i="13"/>
  <c r="H13" i="13"/>
  <c r="G13" i="13"/>
  <c r="F13" i="13"/>
  <c r="E13" i="13"/>
  <c r="D13" i="13"/>
  <c r="C13" i="13"/>
  <c r="F24" i="13"/>
  <c r="K8" i="10"/>
  <c r="K9" i="10"/>
  <c r="J24" i="13"/>
  <c r="D24" i="13"/>
  <c r="C24" i="13"/>
  <c r="C9" i="13"/>
  <c r="E9" i="13"/>
  <c r="G9" i="13"/>
  <c r="I9" i="13"/>
  <c r="B24" i="13"/>
  <c r="F9" i="13"/>
  <c r="E24" i="13"/>
  <c r="I24" i="13"/>
  <c r="I23" i="12"/>
  <c r="I23" i="10"/>
  <c r="I24" i="10"/>
  <c r="E23" i="12"/>
  <c r="E23" i="10"/>
  <c r="E24" i="10"/>
  <c r="D9" i="13"/>
  <c r="H9" i="13"/>
  <c r="K13" i="13"/>
  <c r="F24" i="12"/>
  <c r="K22" i="13"/>
  <c r="I9" i="12"/>
  <c r="J9" i="13"/>
  <c r="J23" i="10"/>
  <c r="J23" i="9"/>
  <c r="G23" i="10"/>
  <c r="G23" i="9"/>
  <c r="G23" i="8"/>
  <c r="G23" i="7"/>
  <c r="G23" i="6"/>
  <c r="G23" i="4"/>
  <c r="K23" i="13"/>
  <c r="K21" i="13"/>
  <c r="C24" i="12"/>
  <c r="K22" i="12"/>
  <c r="G24" i="12"/>
  <c r="K17" i="13"/>
  <c r="E9" i="12"/>
  <c r="G9" i="12"/>
  <c r="H24" i="12"/>
  <c r="H9" i="12"/>
  <c r="B9" i="12"/>
  <c r="C9" i="12"/>
  <c r="D9" i="12"/>
  <c r="J9" i="12"/>
  <c r="D24" i="12"/>
  <c r="K21" i="12"/>
  <c r="K17" i="4"/>
  <c r="K21" i="10"/>
  <c r="K17" i="10"/>
  <c r="K13" i="10"/>
  <c r="K17" i="12"/>
  <c r="K13" i="12"/>
  <c r="H23" i="9"/>
  <c r="H23" i="8"/>
  <c r="H23" i="7"/>
  <c r="H23" i="6"/>
  <c r="H23" i="4"/>
  <c r="H24" i="10"/>
  <c r="J24" i="12"/>
  <c r="B22" i="9"/>
  <c r="B24" i="9" s="1"/>
  <c r="B22" i="8"/>
  <c r="B24" i="8" s="1"/>
  <c r="B22" i="7"/>
  <c r="B24" i="7" s="1"/>
  <c r="K22" i="10"/>
  <c r="J22" i="8"/>
  <c r="J24" i="8" s="1"/>
  <c r="J9" i="9"/>
  <c r="J9" i="10"/>
  <c r="F9" i="10"/>
  <c r="F9" i="12"/>
  <c r="C9" i="10"/>
  <c r="H22" i="8"/>
  <c r="H24" i="8" s="1"/>
  <c r="H9" i="10"/>
  <c r="I9" i="10"/>
  <c r="G9" i="10"/>
  <c r="E9" i="10"/>
  <c r="D9" i="10"/>
  <c r="G22" i="9"/>
  <c r="G24" i="9" s="1"/>
  <c r="D23" i="9"/>
  <c r="D24" i="10"/>
  <c r="C23" i="9"/>
  <c r="C24" i="10"/>
  <c r="G23" i="1"/>
  <c r="G23" i="5"/>
  <c r="G23" i="11"/>
  <c r="G23" i="14"/>
  <c r="H23" i="1"/>
  <c r="H23" i="5"/>
  <c r="H23" i="11"/>
  <c r="H23" i="14"/>
  <c r="B9" i="9"/>
  <c r="K8" i="9"/>
  <c r="K9" i="13"/>
  <c r="E24" i="12"/>
  <c r="K24" i="13"/>
  <c r="I23" i="9"/>
  <c r="I23" i="8"/>
  <c r="I23" i="7"/>
  <c r="I23" i="6"/>
  <c r="I23" i="4"/>
  <c r="E23" i="9"/>
  <c r="E23" i="8"/>
  <c r="I24" i="12"/>
  <c r="K23" i="12"/>
  <c r="K24" i="12"/>
  <c r="J24" i="10"/>
  <c r="G24" i="10"/>
  <c r="J23" i="8"/>
  <c r="J23" i="7"/>
  <c r="J23" i="6"/>
  <c r="J23" i="4"/>
  <c r="J24" i="9"/>
  <c r="J22" i="7"/>
  <c r="J22" i="6" s="1"/>
  <c r="F9" i="9"/>
  <c r="C9" i="9"/>
  <c r="G9" i="9"/>
  <c r="E9" i="9"/>
  <c r="C23" i="8"/>
  <c r="D23" i="8"/>
  <c r="D24" i="9"/>
  <c r="I23" i="1"/>
  <c r="I23" i="5"/>
  <c r="I23" i="11"/>
  <c r="I23" i="14"/>
  <c r="J23" i="1"/>
  <c r="J23" i="5"/>
  <c r="J23" i="11"/>
  <c r="J23" i="14"/>
  <c r="K8" i="8"/>
  <c r="E24" i="9"/>
  <c r="C9" i="8"/>
  <c r="H9" i="8"/>
  <c r="E23" i="7"/>
  <c r="D23" i="7"/>
  <c r="D24" i="8"/>
  <c r="C23" i="7"/>
  <c r="C23" i="6"/>
  <c r="K8" i="7"/>
  <c r="I9" i="7"/>
  <c r="D23" i="6"/>
  <c r="E23" i="6"/>
  <c r="K8" i="6"/>
  <c r="E23" i="4"/>
  <c r="D23" i="4"/>
  <c r="C23" i="4"/>
  <c r="K8" i="4"/>
  <c r="C23" i="1"/>
  <c r="D23" i="1"/>
  <c r="D23" i="5"/>
  <c r="E23" i="1"/>
  <c r="E23" i="5"/>
  <c r="K8" i="1"/>
  <c r="C23" i="5"/>
  <c r="K8" i="5"/>
  <c r="C23" i="11"/>
  <c r="D23" i="11"/>
  <c r="E23" i="11"/>
  <c r="K8" i="11"/>
  <c r="E23" i="14"/>
  <c r="D23" i="14"/>
  <c r="C23" i="14"/>
  <c r="F24" i="10"/>
  <c r="F23" i="9"/>
  <c r="F24" i="9"/>
  <c r="F23" i="8"/>
  <c r="B24" i="12"/>
  <c r="B24" i="10"/>
  <c r="K23" i="10"/>
  <c r="K24" i="10"/>
  <c r="B23" i="9"/>
  <c r="B23" i="8"/>
  <c r="F23" i="7"/>
  <c r="K23" i="9"/>
  <c r="F23" i="6"/>
  <c r="B23" i="7"/>
  <c r="K23" i="8"/>
  <c r="K23" i="7"/>
  <c r="B23" i="6"/>
  <c r="F23" i="4"/>
  <c r="F23" i="1"/>
  <c r="B23" i="4"/>
  <c r="B23" i="1"/>
  <c r="K23" i="1"/>
  <c r="K23" i="6"/>
  <c r="F23" i="5"/>
  <c r="K23" i="4"/>
  <c r="B23" i="5"/>
  <c r="F23" i="11"/>
  <c r="F23" i="14"/>
  <c r="B23" i="11"/>
  <c r="K23" i="5"/>
  <c r="B23" i="14"/>
  <c r="K23" i="11"/>
  <c r="K23" i="14"/>
  <c r="H9" i="7" l="1"/>
  <c r="G7" i="6"/>
  <c r="G7" i="4" s="1"/>
  <c r="G7" i="1" s="1"/>
  <c r="D7" i="6"/>
  <c r="D22" i="6"/>
  <c r="C7" i="4"/>
  <c r="C9" i="4" s="1"/>
  <c r="C9" i="6"/>
  <c r="C9" i="7"/>
  <c r="H9" i="6"/>
  <c r="H7" i="4"/>
  <c r="J7" i="7"/>
  <c r="B22" i="6"/>
  <c r="F7" i="4"/>
  <c r="F9" i="6"/>
  <c r="F9" i="7"/>
  <c r="F24" i="4"/>
  <c r="F22" i="1"/>
  <c r="F24" i="6"/>
  <c r="H22" i="7"/>
  <c r="G22" i="8"/>
  <c r="J22" i="4"/>
  <c r="J24" i="6"/>
  <c r="J24" i="7"/>
  <c r="I7" i="4"/>
  <c r="I9" i="6"/>
  <c r="K7" i="9"/>
  <c r="K9" i="9" s="1"/>
  <c r="K22" i="9"/>
  <c r="K24" i="9" s="1"/>
  <c r="I22" i="8"/>
  <c r="C22" i="7"/>
  <c r="C24" i="8"/>
  <c r="C24" i="9"/>
  <c r="B9" i="8"/>
  <c r="K7" i="8"/>
  <c r="K9" i="8" s="1"/>
  <c r="B7" i="7"/>
  <c r="K7" i="7"/>
  <c r="K9" i="7" s="1"/>
  <c r="E22" i="6"/>
  <c r="E24" i="7"/>
  <c r="E24" i="8"/>
  <c r="E7" i="1"/>
  <c r="E9" i="4"/>
  <c r="E9" i="6"/>
  <c r="E9" i="7"/>
  <c r="G9" i="6" l="1"/>
  <c r="G9" i="4"/>
  <c r="D9" i="6"/>
  <c r="D7" i="4"/>
  <c r="D24" i="6"/>
  <c r="D22" i="4"/>
  <c r="C7" i="1"/>
  <c r="C9" i="1" s="1"/>
  <c r="H9" i="4"/>
  <c r="H7" i="1"/>
  <c r="J7" i="6"/>
  <c r="J9" i="7"/>
  <c r="C7" i="5"/>
  <c r="B22" i="4"/>
  <c r="B24" i="6"/>
  <c r="F9" i="4"/>
  <c r="F7" i="1"/>
  <c r="F22" i="5"/>
  <c r="F24" i="1"/>
  <c r="H24" i="7"/>
  <c r="H22" i="6"/>
  <c r="G7" i="5"/>
  <c r="G9" i="1"/>
  <c r="G24" i="8"/>
  <c r="G22" i="7"/>
  <c r="J22" i="1"/>
  <c r="J24" i="4"/>
  <c r="I7" i="1"/>
  <c r="I9" i="4"/>
  <c r="I24" i="8"/>
  <c r="I22" i="7"/>
  <c r="K22" i="8"/>
  <c r="K24" i="8" s="1"/>
  <c r="C22" i="6"/>
  <c r="C24" i="7"/>
  <c r="B9" i="7"/>
  <c r="B7" i="6"/>
  <c r="E22" i="4"/>
  <c r="E24" i="6"/>
  <c r="E7" i="5"/>
  <c r="E9" i="1"/>
  <c r="D9" i="4" l="1"/>
  <c r="D7" i="1"/>
  <c r="D24" i="4"/>
  <c r="D22" i="1"/>
  <c r="H9" i="1"/>
  <c r="H7" i="5"/>
  <c r="J9" i="6"/>
  <c r="J7" i="4"/>
  <c r="C7" i="11"/>
  <c r="C9" i="5"/>
  <c r="B22" i="1"/>
  <c r="B24" i="4"/>
  <c r="F9" i="1"/>
  <c r="F7" i="5"/>
  <c r="F22" i="11"/>
  <c r="F24" i="5"/>
  <c r="H22" i="4"/>
  <c r="H24" i="6"/>
  <c r="G7" i="11"/>
  <c r="G9" i="5"/>
  <c r="G22" i="6"/>
  <c r="G24" i="7"/>
  <c r="J22" i="5"/>
  <c r="J24" i="1"/>
  <c r="I7" i="5"/>
  <c r="I9" i="1"/>
  <c r="I24" i="7"/>
  <c r="I22" i="6"/>
  <c r="K22" i="7"/>
  <c r="K24" i="7" s="1"/>
  <c r="C22" i="4"/>
  <c r="C24" i="6"/>
  <c r="B7" i="4"/>
  <c r="B9" i="6"/>
  <c r="K7" i="6"/>
  <c r="K9" i="6" s="1"/>
  <c r="E24" i="4"/>
  <c r="E22" i="1"/>
  <c r="E7" i="11"/>
  <c r="E9" i="5"/>
  <c r="K22" i="6" l="1"/>
  <c r="K24" i="6" s="1"/>
  <c r="D9" i="1"/>
  <c r="D7" i="5"/>
  <c r="D24" i="1"/>
  <c r="D22" i="5"/>
  <c r="H9" i="5"/>
  <c r="H7" i="11"/>
  <c r="J9" i="4"/>
  <c r="J7" i="1"/>
  <c r="C9" i="11"/>
  <c r="C7" i="14"/>
  <c r="C9" i="14" s="1"/>
  <c r="B22" i="5"/>
  <c r="B24" i="1"/>
  <c r="F7" i="11"/>
  <c r="F9" i="5"/>
  <c r="F24" i="11"/>
  <c r="F22" i="14"/>
  <c r="F24" i="14" s="1"/>
  <c r="H22" i="1"/>
  <c r="H24" i="4"/>
  <c r="G7" i="14"/>
  <c r="G9" i="14" s="1"/>
  <c r="G9" i="11"/>
  <c r="G22" i="4"/>
  <c r="G24" i="6"/>
  <c r="J22" i="11"/>
  <c r="J24" i="5"/>
  <c r="I9" i="5"/>
  <c r="I7" i="11"/>
  <c r="I24" i="6"/>
  <c r="I22" i="4"/>
  <c r="C22" i="1"/>
  <c r="C24" i="4"/>
  <c r="B9" i="4"/>
  <c r="B7" i="1"/>
  <c r="K7" i="4"/>
  <c r="K9" i="4" s="1"/>
  <c r="E22" i="5"/>
  <c r="E24" i="1"/>
  <c r="E7" i="14"/>
  <c r="E9" i="11"/>
  <c r="D9" i="5" l="1"/>
  <c r="D7" i="11"/>
  <c r="D24" i="5"/>
  <c r="D22" i="11"/>
  <c r="H9" i="11"/>
  <c r="H7" i="14"/>
  <c r="H9" i="14" s="1"/>
  <c r="J9" i="1"/>
  <c r="J7" i="5"/>
  <c r="B24" i="5"/>
  <c r="B22" i="11"/>
  <c r="F9" i="11"/>
  <c r="F7" i="14"/>
  <c r="F9" i="14" s="1"/>
  <c r="H22" i="5"/>
  <c r="H24" i="1"/>
  <c r="G22" i="1"/>
  <c r="G24" i="4"/>
  <c r="J22" i="14"/>
  <c r="J24" i="14" s="1"/>
  <c r="J24" i="11"/>
  <c r="I7" i="14"/>
  <c r="I9" i="14" s="1"/>
  <c r="I9" i="11"/>
  <c r="I24" i="4"/>
  <c r="I22" i="1"/>
  <c r="K22" i="4"/>
  <c r="K24" i="4" s="1"/>
  <c r="C22" i="5"/>
  <c r="C24" i="1"/>
  <c r="B7" i="5"/>
  <c r="B9" i="1"/>
  <c r="K7" i="1"/>
  <c r="K9" i="1" s="1"/>
  <c r="E22" i="11"/>
  <c r="E24" i="5"/>
  <c r="E9" i="14"/>
  <c r="D7" i="14" l="1"/>
  <c r="D9" i="14" s="1"/>
  <c r="D9" i="11"/>
  <c r="D24" i="11"/>
  <c r="D22" i="14"/>
  <c r="D24" i="14" s="1"/>
  <c r="J9" i="5"/>
  <c r="J7" i="11"/>
  <c r="B22" i="14"/>
  <c r="B24" i="14" s="1"/>
  <c r="B24" i="11"/>
  <c r="H22" i="11"/>
  <c r="H24" i="5"/>
  <c r="G22" i="5"/>
  <c r="G24" i="1"/>
  <c r="I22" i="5"/>
  <c r="I24" i="1"/>
  <c r="K22" i="1"/>
  <c r="K24" i="1" s="1"/>
  <c r="C24" i="5"/>
  <c r="C22" i="11"/>
  <c r="B7" i="11"/>
  <c r="B9" i="5"/>
  <c r="K7" i="5"/>
  <c r="K9" i="5" s="1"/>
  <c r="E22" i="14"/>
  <c r="E24" i="11"/>
  <c r="J9" i="11" l="1"/>
  <c r="J7" i="14"/>
  <c r="J9" i="14" s="1"/>
  <c r="H22" i="14"/>
  <c r="H24" i="14" s="1"/>
  <c r="H24" i="11"/>
  <c r="G22" i="11"/>
  <c r="G24" i="5"/>
  <c r="I22" i="11"/>
  <c r="I24" i="5"/>
  <c r="K22" i="5"/>
  <c r="K24" i="5" s="1"/>
  <c r="C24" i="11"/>
  <c r="C22" i="14"/>
  <c r="C24" i="14" s="1"/>
  <c r="B7" i="14"/>
  <c r="B9" i="11"/>
  <c r="K7" i="11"/>
  <c r="K9" i="11" s="1"/>
  <c r="E24" i="14"/>
  <c r="G22" i="14" l="1"/>
  <c r="G24" i="14" s="1"/>
  <c r="G24" i="11"/>
  <c r="I22" i="14"/>
  <c r="I24" i="14" s="1"/>
  <c r="I24" i="11"/>
  <c r="K22" i="11"/>
  <c r="K24" i="11" s="1"/>
  <c r="B9" i="14"/>
  <c r="K7" i="14"/>
  <c r="K9" i="14" s="1"/>
  <c r="K22" i="14" l="1"/>
  <c r="K24" i="14" s="1"/>
</calcChain>
</file>

<file path=xl/sharedStrings.xml><?xml version="1.0" encoding="utf-8"?>
<sst xmlns="http://schemas.openxmlformats.org/spreadsheetml/2006/main" count="509" uniqueCount="73">
  <si>
    <t>VEHICLE COUNT</t>
  </si>
  <si>
    <t>LY VEHICLES</t>
  </si>
  <si>
    <t>ROOMS BOOKED</t>
  </si>
  <si>
    <t>Polk</t>
  </si>
  <si>
    <t>Madison</t>
  </si>
  <si>
    <t>Haywood</t>
  </si>
  <si>
    <t>Surry</t>
  </si>
  <si>
    <t>Mecklenburg</t>
  </si>
  <si>
    <t>Warren</t>
  </si>
  <si>
    <t>Cleveland</t>
  </si>
  <si>
    <t>Northampton</t>
  </si>
  <si>
    <t>Robeson</t>
  </si>
  <si>
    <t>ESTIMATED VISITORS</t>
  </si>
  <si>
    <t>26 EAST</t>
  </si>
  <si>
    <t>26 WEST</t>
  </si>
  <si>
    <t>77 NORTH</t>
  </si>
  <si>
    <t>85 NORTH</t>
  </si>
  <si>
    <t xml:space="preserve">95 NORTH </t>
  </si>
  <si>
    <t>95 SOUTH</t>
  </si>
  <si>
    <t>TOTAL</t>
  </si>
  <si>
    <t>85 SOUTH</t>
  </si>
  <si>
    <t>40 WEST</t>
  </si>
  <si>
    <t>77 SOUTH</t>
  </si>
  <si>
    <t>LY ESTIMATED VISITORS</t>
  </si>
  <si>
    <t>+/- LY</t>
  </si>
  <si>
    <t>+/- LY VEHICLES</t>
  </si>
  <si>
    <t>MOTORCOACH VISITORS</t>
  </si>
  <si>
    <t>LY MOTORCOACH VISITORS</t>
  </si>
  <si>
    <t>LY ROOMS BOOKED</t>
  </si>
  <si>
    <t>YTD VISITORS</t>
  </si>
  <si>
    <t>LY YTD VISITORS</t>
  </si>
  <si>
    <t>Statewide</t>
  </si>
  <si>
    <t>YTD ROOMS BOOKED</t>
  </si>
  <si>
    <t>LY YTD ROOMS BOOKED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</si>
  <si>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</si>
  <si>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</si>
  <si>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 xml:space="preserve">                                                                                                                          </t>
  </si>
  <si>
    <t xml:space="preserve">                                                                                              </t>
  </si>
  <si>
    <t xml:space="preserve">                                                                                  </t>
  </si>
  <si>
    <t>Master Traffic Report January</t>
  </si>
  <si>
    <t>Master Traffic Report February</t>
  </si>
  <si>
    <t>Master Traffic Report March</t>
  </si>
  <si>
    <t>Master Traffic Report April</t>
  </si>
  <si>
    <t>Master Traffic Report May</t>
  </si>
  <si>
    <t>Master Traffic Report June</t>
  </si>
  <si>
    <t>Master Traffic Report July</t>
  </si>
  <si>
    <t>Master Traffic Report August</t>
  </si>
  <si>
    <t>Master Traffic Report September</t>
  </si>
  <si>
    <t>Master Traffic Report October</t>
  </si>
  <si>
    <t>Master Traffic Report November</t>
  </si>
  <si>
    <t>Master Traffic Report December</t>
  </si>
  <si>
    <t>Month</t>
  </si>
  <si>
    <t>Lane 1 (Trucks)</t>
  </si>
  <si>
    <t>Lane 2 (Cars/RV)</t>
  </si>
  <si>
    <t>Total</t>
  </si>
  <si>
    <t>January</t>
  </si>
  <si>
    <t>February</t>
  </si>
  <si>
    <t>March</t>
  </si>
  <si>
    <t>April</t>
  </si>
  <si>
    <t>*closed for 29 days</t>
  </si>
  <si>
    <t>May</t>
  </si>
  <si>
    <t>June</t>
  </si>
  <si>
    <t>July</t>
  </si>
  <si>
    <t>August</t>
  </si>
  <si>
    <t>September</t>
  </si>
  <si>
    <t>October</t>
  </si>
  <si>
    <t>*closed for 14 days</t>
  </si>
  <si>
    <t>November</t>
  </si>
  <si>
    <t>December</t>
  </si>
  <si>
    <t>Average per month</t>
  </si>
  <si>
    <t>Average per day</t>
  </si>
  <si>
    <t>average per hour</t>
  </si>
  <si>
    <t>Motorcoach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</si>
</sst>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2" fillId="0" borderId="17" xfId="0" applyNumberFormat="1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23" xfId="0" applyNumberFormat="1" applyFont="1" applyBorder="1" applyAlignment="1">
      <alignment horizontal="center"/>
    </xf>
    <xf numFmtId="10" fontId="3" fillId="0" borderId="19" xfId="0" quotePrefix="1" applyNumberFormat="1" applyFont="1" applyBorder="1" applyAlignment="1">
      <alignment horizontal="center"/>
    </xf>
    <xf numFmtId="10" fontId="3" fillId="0" borderId="16" xfId="0" quotePrefix="1" applyNumberFormat="1" applyFont="1" applyBorder="1" applyAlignment="1">
      <alignment horizontal="center"/>
    </xf>
    <xf numFmtId="10" fontId="2" fillId="0" borderId="25" xfId="0" applyNumberFormat="1" applyFont="1" applyBorder="1" applyAlignment="1">
      <alignment horizontal="center"/>
    </xf>
    <xf numFmtId="10" fontId="3" fillId="2" borderId="16" xfId="0" quotePrefix="1" applyNumberFormat="1" applyFont="1" applyFill="1" applyBorder="1" applyAlignment="1">
      <alignment horizontal="center"/>
    </xf>
    <xf numFmtId="10" fontId="2" fillId="2" borderId="16" xfId="0" applyNumberFormat="1" applyFont="1" applyFill="1" applyBorder="1" applyAlignment="1">
      <alignment horizontal="center"/>
    </xf>
    <xf numFmtId="10" fontId="2" fillId="2" borderId="23" xfId="0" applyNumberFormat="1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0" fontId="2" fillId="2" borderId="12" xfId="0" applyNumberFormat="1" applyFont="1" applyFill="1" applyBorder="1" applyAlignment="1">
      <alignment horizontal="center"/>
    </xf>
    <xf numFmtId="18" fontId="3" fillId="0" borderId="32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0" fontId="3" fillId="0" borderId="33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0" fontId="2" fillId="0" borderId="35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10" fontId="2" fillId="0" borderId="28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10" fontId="2" fillId="0" borderId="40" xfId="0" applyNumberFormat="1" applyFont="1" applyBorder="1" applyAlignment="1">
      <alignment horizontal="center"/>
    </xf>
    <xf numFmtId="10" fontId="2" fillId="0" borderId="41" xfId="0" applyNumberFormat="1" applyFont="1" applyBorder="1" applyAlignment="1">
      <alignment horizontal="center"/>
    </xf>
    <xf numFmtId="10" fontId="2" fillId="0" borderId="42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2" fillId="3" borderId="20" xfId="0" applyNumberFormat="1" applyFont="1" applyFill="1" applyBorder="1" applyAlignment="1">
      <alignment horizontal="center"/>
    </xf>
    <xf numFmtId="3" fontId="2" fillId="3" borderId="21" xfId="0" applyNumberFormat="1" applyFont="1" applyFill="1" applyBorder="1" applyAlignment="1">
      <alignment horizontal="center"/>
    </xf>
    <xf numFmtId="3" fontId="2" fillId="3" borderId="27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" fontId="2" fillId="3" borderId="20" xfId="1" applyNumberFormat="1" applyFont="1" applyFill="1" applyBorder="1" applyAlignment="1" applyProtection="1">
      <alignment horizontal="center"/>
      <protection locked="0"/>
    </xf>
    <xf numFmtId="3" fontId="2" fillId="3" borderId="21" xfId="1" applyNumberFormat="1" applyFont="1" applyFill="1" applyBorder="1" applyAlignment="1" applyProtection="1">
      <alignment horizontal="center"/>
      <protection locked="0"/>
    </xf>
    <xf numFmtId="3" fontId="2" fillId="3" borderId="27" xfId="1" applyNumberFormat="1" applyFont="1" applyFill="1" applyBorder="1" applyAlignment="1" applyProtection="1">
      <alignment horizontal="center"/>
      <protection locked="0"/>
    </xf>
    <xf numFmtId="3" fontId="2" fillId="3" borderId="26" xfId="0" applyNumberFormat="1" applyFont="1" applyFill="1" applyBorder="1" applyAlignment="1" applyProtection="1">
      <alignment horizontal="center"/>
      <protection locked="0"/>
    </xf>
    <xf numFmtId="3" fontId="2" fillId="3" borderId="9" xfId="0" applyNumberFormat="1" applyFont="1" applyFill="1" applyBorder="1" applyAlignment="1" applyProtection="1">
      <alignment horizontal="center"/>
      <protection locked="0"/>
    </xf>
    <xf numFmtId="3" fontId="2" fillId="3" borderId="11" xfId="0" applyNumberFormat="1" applyFont="1" applyFill="1" applyBorder="1" applyAlignment="1" applyProtection="1">
      <alignment horizontal="center"/>
      <protection locked="0"/>
    </xf>
    <xf numFmtId="3" fontId="2" fillId="3" borderId="18" xfId="0" applyNumberFormat="1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3" fontId="2" fillId="3" borderId="3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1" fontId="2" fillId="3" borderId="22" xfId="1" applyNumberFormat="1" applyFont="1" applyFill="1" applyBorder="1" applyAlignment="1" applyProtection="1">
      <alignment horizontal="center"/>
      <protection locked="0"/>
    </xf>
    <xf numFmtId="3" fontId="2" fillId="3" borderId="30" xfId="1" applyNumberFormat="1" applyFont="1" applyFill="1" applyBorder="1" applyAlignment="1" applyProtection="1">
      <alignment horizontal="center"/>
      <protection locked="0"/>
    </xf>
    <xf numFmtId="3" fontId="2" fillId="3" borderId="29" xfId="0" applyNumberFormat="1" applyFont="1" applyFill="1" applyBorder="1" applyAlignment="1">
      <alignment horizontal="center"/>
    </xf>
    <xf numFmtId="3" fontId="2" fillId="3" borderId="20" xfId="1" applyNumberFormat="1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3" fontId="2" fillId="3" borderId="27" xfId="0" applyNumberFormat="1" applyFont="1" applyFill="1" applyBorder="1" applyAlignment="1" applyProtection="1">
      <alignment horizontal="center"/>
      <protection locked="0"/>
    </xf>
    <xf numFmtId="3" fontId="2" fillId="3" borderId="19" xfId="0" applyNumberFormat="1" applyFont="1" applyFill="1" applyBorder="1" applyAlignment="1">
      <alignment horizontal="center"/>
    </xf>
    <xf numFmtId="3" fontId="3" fillId="4" borderId="15" xfId="0" applyNumberFormat="1" applyFont="1" applyFill="1" applyBorder="1" applyAlignment="1">
      <alignment horizontal="center"/>
    </xf>
    <xf numFmtId="3" fontId="2" fillId="4" borderId="36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3" fontId="2" fillId="4" borderId="18" xfId="0" applyNumberFormat="1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3" fontId="2" fillId="4" borderId="3" xfId="0" applyNumberFormat="1" applyFont="1" applyFill="1" applyBorder="1" applyAlignment="1">
      <alignment horizontal="center"/>
    </xf>
    <xf numFmtId="3" fontId="2" fillId="4" borderId="13" xfId="0" applyNumberFormat="1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1" fontId="2" fillId="4" borderId="36" xfId="1" applyNumberFormat="1" applyFont="1" applyFill="1" applyBorder="1" applyAlignment="1" applyProtection="1">
      <alignment horizontal="center"/>
      <protection locked="0"/>
    </xf>
    <xf numFmtId="3" fontId="2" fillId="4" borderId="9" xfId="1" applyNumberFormat="1" applyFont="1" applyFill="1" applyBorder="1" applyAlignment="1" applyProtection="1">
      <alignment horizontal="center"/>
      <protection locked="0"/>
    </xf>
    <xf numFmtId="3" fontId="2" fillId="4" borderId="37" xfId="1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/>
    </xf>
    <xf numFmtId="3" fontId="2" fillId="4" borderId="26" xfId="0" applyNumberFormat="1" applyFont="1" applyFill="1" applyBorder="1" applyAlignment="1" applyProtection="1">
      <alignment horizontal="center"/>
      <protection locked="0"/>
    </xf>
    <xf numFmtId="3" fontId="2" fillId="4" borderId="9" xfId="0" applyNumberFormat="1" applyFont="1" applyFill="1" applyBorder="1" applyAlignment="1" applyProtection="1">
      <alignment horizontal="center"/>
      <protection locked="0"/>
    </xf>
    <xf numFmtId="3" fontId="2" fillId="4" borderId="11" xfId="0" applyNumberFormat="1" applyFont="1" applyFill="1" applyBorder="1" applyAlignment="1" applyProtection="1">
      <alignment horizontal="center"/>
      <protection locked="0"/>
    </xf>
    <xf numFmtId="3" fontId="2" fillId="4" borderId="14" xfId="0" applyNumberFormat="1" applyFont="1" applyFill="1" applyBorder="1" applyAlignment="1">
      <alignment horizontal="center"/>
    </xf>
    <xf numFmtId="0" fontId="2" fillId="4" borderId="36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3" fontId="2" fillId="4" borderId="37" xfId="0" applyNumberFormat="1" applyFont="1" applyFill="1" applyBorder="1" applyAlignment="1" applyProtection="1">
      <alignment horizontal="center"/>
      <protection locked="0"/>
    </xf>
    <xf numFmtId="3" fontId="2" fillId="4" borderId="12" xfId="0" applyNumberFormat="1" applyFont="1" applyFill="1" applyBorder="1" applyAlignment="1">
      <alignment horizontal="center"/>
    </xf>
    <xf numFmtId="3" fontId="2" fillId="4" borderId="1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2" fillId="4" borderId="21" xfId="0" applyNumberFormat="1" applyFont="1" applyFill="1" applyBorder="1" applyAlignment="1">
      <alignment horizontal="center"/>
    </xf>
    <xf numFmtId="3" fontId="2" fillId="4" borderId="27" xfId="0" applyNumberFormat="1" applyFont="1" applyFill="1" applyBorder="1" applyAlignment="1">
      <alignment horizontal="center"/>
    </xf>
    <xf numFmtId="1" fontId="2" fillId="4" borderId="20" xfId="1" applyNumberFormat="1" applyFont="1" applyFill="1" applyBorder="1" applyAlignment="1" applyProtection="1">
      <alignment horizontal="center"/>
      <protection locked="0"/>
    </xf>
    <xf numFmtId="3" fontId="2" fillId="4" borderId="21" xfId="1" applyNumberFormat="1" applyFont="1" applyFill="1" applyBorder="1" applyAlignment="1" applyProtection="1">
      <alignment horizontal="center"/>
      <protection locked="0"/>
    </xf>
    <xf numFmtId="3" fontId="2" fillId="4" borderId="27" xfId="1" applyNumberFormat="1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3" fontId="2" fillId="4" borderId="36" xfId="1" applyNumberFormat="1" applyFont="1" applyFill="1" applyBorder="1" applyAlignment="1" applyProtection="1">
      <alignment horizontal="center"/>
      <protection locked="0"/>
    </xf>
    <xf numFmtId="3" fontId="2" fillId="4" borderId="24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5" borderId="10" xfId="2" applyFill="1" applyBorder="1" applyAlignment="1">
      <alignment horizontal="center"/>
    </xf>
    <xf numFmtId="0" fontId="1" fillId="5" borderId="22" xfId="2" applyFill="1" applyBorder="1" applyAlignment="1">
      <alignment horizontal="center"/>
    </xf>
    <xf numFmtId="0" fontId="1" fillId="5" borderId="21" xfId="2" applyFill="1" applyBorder="1" applyAlignment="1">
      <alignment horizontal="center"/>
    </xf>
    <xf numFmtId="0" fontId="1" fillId="5" borderId="30" xfId="2" applyFill="1" applyBorder="1" applyAlignment="1">
      <alignment horizontal="center"/>
    </xf>
    <xf numFmtId="0" fontId="1" fillId="0" borderId="0" xfId="2"/>
    <xf numFmtId="0" fontId="1" fillId="0" borderId="18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37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43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25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4" xfId="2" applyBorder="1" applyAlignment="1">
      <alignment horizontal="center"/>
    </xf>
    <xf numFmtId="0" fontId="1" fillId="5" borderId="45" xfId="2" applyFill="1" applyBorder="1"/>
    <xf numFmtId="0" fontId="1" fillId="5" borderId="35" xfId="2" applyFill="1" applyBorder="1"/>
    <xf numFmtId="0" fontId="1" fillId="5" borderId="33" xfId="2" applyFill="1" applyBorder="1"/>
    <xf numFmtId="0" fontId="1" fillId="0" borderId="2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46" xfId="2" applyBorder="1" applyAlignment="1">
      <alignment horizontal="center"/>
    </xf>
    <xf numFmtId="0" fontId="1" fillId="0" borderId="47" xfId="2" applyBorder="1" applyAlignment="1">
      <alignment horizontal="center"/>
    </xf>
    <xf numFmtId="0" fontId="1" fillId="0" borderId="0" xfId="2" applyAlignment="1">
      <alignment horizontal="center"/>
    </xf>
    <xf numFmtId="1" fontId="1" fillId="0" borderId="0" xfId="2" applyNumberFormat="1"/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2" applyFont="1"/>
    <xf numFmtId="166" fontId="11" fillId="0" borderId="0" xfId="1" applyNumberFormat="1" applyFont="1"/>
  </cellXfs>
  <cellStyles count="3">
    <cellStyle name="Comma" xfId="1" builtinId="3"/>
    <cellStyle name="Normal" xfId="0" builtinId="0"/>
    <cellStyle name="Normal 2" xfId="2" xr:uid="{8DB1D5DB-C739-4C71-8E87-94D806FE2C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8D31-A9F9-4337-BA0E-D4A80DD05093}">
  <dimension ref="A1:Z37"/>
  <sheetViews>
    <sheetView tabSelected="1" zoomScale="110" zoomScaleNormal="110" workbookViewId="0">
      <selection activeCell="A18" sqref="A18:D18"/>
    </sheetView>
  </sheetViews>
  <sheetFormatPr defaultRowHeight="15" x14ac:dyDescent="0.25"/>
  <cols>
    <col min="1" max="4" width="18.7109375" style="127" customWidth="1"/>
    <col min="5" max="5" width="21.140625" style="127" customWidth="1"/>
    <col min="6" max="6" width="9.5703125" style="127" bestFit="1" customWidth="1"/>
    <col min="7" max="25" width="10.5703125" style="127" bestFit="1" customWidth="1"/>
    <col min="26" max="26" width="11.5703125" style="127" bestFit="1" customWidth="1"/>
    <col min="27" max="16384" width="9.140625" style="127"/>
  </cols>
  <sheetData>
    <row r="1" spans="1:5" ht="15.75" thickBot="1" x14ac:dyDescent="0.3">
      <c r="A1" s="123" t="s">
        <v>51</v>
      </c>
      <c r="B1" s="124" t="s">
        <v>52</v>
      </c>
      <c r="C1" s="125" t="s">
        <v>53</v>
      </c>
      <c r="D1" s="126" t="s">
        <v>54</v>
      </c>
    </row>
    <row r="2" spans="1:5" x14ac:dyDescent="0.25">
      <c r="A2" s="128" t="s">
        <v>55</v>
      </c>
      <c r="B2" s="129">
        <v>12700</v>
      </c>
      <c r="C2" s="130">
        <v>23304</v>
      </c>
      <c r="D2" s="131">
        <f t="shared" ref="D2:D13" si="0">SUM(B2:C2)</f>
        <v>36004</v>
      </c>
    </row>
    <row r="3" spans="1:5" x14ac:dyDescent="0.25">
      <c r="A3" s="132" t="s">
        <v>56</v>
      </c>
      <c r="B3" s="133">
        <v>12190</v>
      </c>
      <c r="C3" s="134">
        <v>22195</v>
      </c>
      <c r="D3" s="135">
        <f t="shared" si="0"/>
        <v>34385</v>
      </c>
    </row>
    <row r="4" spans="1:5" x14ac:dyDescent="0.25">
      <c r="A4" s="132" t="s">
        <v>57</v>
      </c>
      <c r="B4" s="133">
        <v>10961</v>
      </c>
      <c r="C4" s="134">
        <v>26145</v>
      </c>
      <c r="D4" s="135">
        <f t="shared" si="0"/>
        <v>37106</v>
      </c>
    </row>
    <row r="5" spans="1:5" x14ac:dyDescent="0.25">
      <c r="A5" s="132" t="s">
        <v>58</v>
      </c>
      <c r="B5" s="133">
        <v>244</v>
      </c>
      <c r="C5" s="134">
        <v>456</v>
      </c>
      <c r="D5" s="135">
        <f t="shared" si="0"/>
        <v>700</v>
      </c>
      <c r="E5" s="127" t="s">
        <v>59</v>
      </c>
    </row>
    <row r="6" spans="1:5" x14ac:dyDescent="0.25">
      <c r="A6" s="132" t="s">
        <v>60</v>
      </c>
      <c r="B6" s="133">
        <v>12394</v>
      </c>
      <c r="C6" s="134">
        <v>37029</v>
      </c>
      <c r="D6" s="135">
        <f t="shared" si="0"/>
        <v>49423</v>
      </c>
    </row>
    <row r="7" spans="1:5" x14ac:dyDescent="0.25">
      <c r="A7" s="132" t="s">
        <v>61</v>
      </c>
      <c r="B7" s="133">
        <v>12827</v>
      </c>
      <c r="C7" s="134">
        <v>43118</v>
      </c>
      <c r="D7" s="135">
        <f t="shared" si="0"/>
        <v>55945</v>
      </c>
    </row>
    <row r="8" spans="1:5" x14ac:dyDescent="0.25">
      <c r="A8" s="132" t="s">
        <v>62</v>
      </c>
      <c r="B8" s="133">
        <v>11025</v>
      </c>
      <c r="C8" s="134">
        <v>39312</v>
      </c>
      <c r="D8" s="135">
        <f t="shared" si="0"/>
        <v>50337</v>
      </c>
    </row>
    <row r="9" spans="1:5" x14ac:dyDescent="0.25">
      <c r="A9" s="132" t="s">
        <v>63</v>
      </c>
      <c r="B9" s="133">
        <v>11905</v>
      </c>
      <c r="C9" s="134">
        <v>39039</v>
      </c>
      <c r="D9" s="135">
        <f t="shared" si="0"/>
        <v>50944</v>
      </c>
    </row>
    <row r="10" spans="1:5" x14ac:dyDescent="0.25">
      <c r="A10" s="132" t="s">
        <v>64</v>
      </c>
      <c r="B10" s="133">
        <v>13344</v>
      </c>
      <c r="C10" s="134">
        <v>34544</v>
      </c>
      <c r="D10" s="135">
        <f t="shared" si="0"/>
        <v>47888</v>
      </c>
    </row>
    <row r="11" spans="1:5" x14ac:dyDescent="0.25">
      <c r="A11" s="132" t="s">
        <v>65</v>
      </c>
      <c r="B11" s="133">
        <v>7730</v>
      </c>
      <c r="C11" s="134">
        <v>19448</v>
      </c>
      <c r="D11" s="135">
        <f t="shared" si="0"/>
        <v>27178</v>
      </c>
      <c r="E11" s="127" t="s">
        <v>66</v>
      </c>
    </row>
    <row r="12" spans="1:5" x14ac:dyDescent="0.25">
      <c r="A12" s="132" t="s">
        <v>67</v>
      </c>
      <c r="B12" s="133">
        <v>11083</v>
      </c>
      <c r="C12" s="134">
        <v>29310</v>
      </c>
      <c r="D12" s="135">
        <f t="shared" si="0"/>
        <v>40393</v>
      </c>
    </row>
    <row r="13" spans="1:5" ht="15.75" thickBot="1" x14ac:dyDescent="0.3">
      <c r="A13" s="136" t="s">
        <v>68</v>
      </c>
      <c r="B13" s="137">
        <v>9680</v>
      </c>
      <c r="C13" s="138">
        <v>29753</v>
      </c>
      <c r="D13" s="139">
        <f t="shared" si="0"/>
        <v>39433</v>
      </c>
    </row>
    <row r="14" spans="1:5" ht="15.75" thickBot="1" x14ac:dyDescent="0.3">
      <c r="A14" s="140"/>
      <c r="B14" s="141"/>
      <c r="C14" s="142"/>
      <c r="D14" s="142"/>
    </row>
    <row r="15" spans="1:5" x14ac:dyDescent="0.25">
      <c r="A15" s="128" t="s">
        <v>69</v>
      </c>
      <c r="B15" s="129">
        <v>10507</v>
      </c>
      <c r="C15" s="130">
        <v>28638</v>
      </c>
      <c r="D15" s="131">
        <f>SUM(B15:C15)</f>
        <v>39145</v>
      </c>
    </row>
    <row r="16" spans="1:5" x14ac:dyDescent="0.25">
      <c r="A16" s="132" t="s">
        <v>70</v>
      </c>
      <c r="B16" s="133">
        <v>350</v>
      </c>
      <c r="C16" s="134">
        <v>955</v>
      </c>
      <c r="D16" s="135">
        <f>SUM(B16:C16)</f>
        <v>1305</v>
      </c>
    </row>
    <row r="17" spans="1:4" ht="15.75" thickBot="1" x14ac:dyDescent="0.3">
      <c r="A17" s="136" t="s">
        <v>71</v>
      </c>
      <c r="B17" s="137">
        <v>15</v>
      </c>
      <c r="C17" s="138">
        <v>39</v>
      </c>
      <c r="D17" s="139">
        <f>SUM(B17:C17)</f>
        <v>54</v>
      </c>
    </row>
    <row r="18" spans="1:4" x14ac:dyDescent="0.25">
      <c r="A18" s="154" t="s">
        <v>54</v>
      </c>
      <c r="B18" s="155">
        <f>SUM(B2:B13)</f>
        <v>126083</v>
      </c>
      <c r="C18" s="155">
        <f t="shared" ref="C18:D18" si="1">SUM(C2:C13)</f>
        <v>343653</v>
      </c>
      <c r="D18" s="155">
        <f t="shared" si="1"/>
        <v>469736</v>
      </c>
    </row>
    <row r="19" spans="1:4" ht="15.75" thickBot="1" x14ac:dyDescent="0.3"/>
    <row r="20" spans="1:4" ht="15.75" thickBot="1" x14ac:dyDescent="0.3">
      <c r="A20" s="143" t="s">
        <v>51</v>
      </c>
      <c r="B20" s="144" t="s">
        <v>72</v>
      </c>
    </row>
    <row r="21" spans="1:4" x14ac:dyDescent="0.25">
      <c r="A21" s="145" t="s">
        <v>55</v>
      </c>
      <c r="B21" s="146">
        <v>6</v>
      </c>
    </row>
    <row r="22" spans="1:4" x14ac:dyDescent="0.25">
      <c r="A22" s="145" t="s">
        <v>56</v>
      </c>
      <c r="B22" s="135">
        <v>3</v>
      </c>
    </row>
    <row r="23" spans="1:4" x14ac:dyDescent="0.25">
      <c r="A23" s="145" t="s">
        <v>57</v>
      </c>
      <c r="B23" s="135">
        <v>7</v>
      </c>
    </row>
    <row r="24" spans="1:4" x14ac:dyDescent="0.25">
      <c r="A24" s="145" t="s">
        <v>58</v>
      </c>
      <c r="B24" s="135">
        <v>0</v>
      </c>
    </row>
    <row r="25" spans="1:4" x14ac:dyDescent="0.25">
      <c r="A25" s="145" t="s">
        <v>60</v>
      </c>
      <c r="B25" s="135">
        <v>12</v>
      </c>
    </row>
    <row r="26" spans="1:4" x14ac:dyDescent="0.25">
      <c r="A26" s="145" t="s">
        <v>61</v>
      </c>
      <c r="B26" s="135">
        <v>3</v>
      </c>
    </row>
    <row r="27" spans="1:4" x14ac:dyDescent="0.25">
      <c r="A27" s="145" t="s">
        <v>62</v>
      </c>
      <c r="B27" s="135">
        <v>1</v>
      </c>
    </row>
    <row r="28" spans="1:4" x14ac:dyDescent="0.25">
      <c r="A28" s="145" t="s">
        <v>63</v>
      </c>
      <c r="B28" s="135">
        <v>2</v>
      </c>
    </row>
    <row r="29" spans="1:4" x14ac:dyDescent="0.25">
      <c r="A29" s="145" t="s">
        <v>64</v>
      </c>
      <c r="B29" s="135">
        <v>2</v>
      </c>
    </row>
    <row r="30" spans="1:4" x14ac:dyDescent="0.25">
      <c r="A30" s="145" t="s">
        <v>65</v>
      </c>
      <c r="B30" s="135">
        <v>2</v>
      </c>
    </row>
    <row r="31" spans="1:4" x14ac:dyDescent="0.25">
      <c r="A31" s="145" t="s">
        <v>67</v>
      </c>
      <c r="B31" s="135">
        <v>3</v>
      </c>
    </row>
    <row r="32" spans="1:4" ht="15.75" thickBot="1" x14ac:dyDescent="0.3">
      <c r="A32" s="145" t="s">
        <v>68</v>
      </c>
      <c r="B32" s="139">
        <v>5</v>
      </c>
    </row>
    <row r="35" spans="1:26" x14ac:dyDescent="0.25">
      <c r="A35" s="147"/>
    </row>
    <row r="36" spans="1:26" x14ac:dyDescent="0.25">
      <c r="A36" s="147"/>
    </row>
    <row r="37" spans="1:26" x14ac:dyDescent="0.2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V41"/>
  <sheetViews>
    <sheetView zoomScale="90" zoomScaleNormal="90" zoomScaleSheetLayoutView="75" workbookViewId="0">
      <pane xSplit="1" ySplit="3" topLeftCell="B4" activePane="bottomRight" state="frozen"/>
      <selection activeCell="O14" sqref="O14"/>
      <selection pane="topRight" activeCell="O14" sqref="O14"/>
      <selection pane="bottomLeft" activeCell="O14" sqref="O14"/>
      <selection pane="bottomRight" activeCell="K29" sqref="K29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109471</v>
      </c>
      <c r="C4" s="57">
        <v>26531</v>
      </c>
      <c r="D4" s="57">
        <v>73700</v>
      </c>
      <c r="E4" s="57">
        <v>83248</v>
      </c>
      <c r="F4" s="57">
        <v>33846</v>
      </c>
      <c r="G4" s="57">
        <v>41258</v>
      </c>
      <c r="H4" s="57">
        <v>58329</v>
      </c>
      <c r="I4" s="57">
        <v>123120</v>
      </c>
      <c r="J4" s="58">
        <v>60266</v>
      </c>
      <c r="K4" s="59">
        <f>SUM(B4:J4)</f>
        <v>609769</v>
      </c>
    </row>
    <row r="5" spans="1:11" s="20" customFormat="1" ht="18" customHeight="1" x14ac:dyDescent="0.2">
      <c r="A5" s="86" t="s">
        <v>23</v>
      </c>
      <c r="B5" s="87">
        <v>91154</v>
      </c>
      <c r="C5" s="88">
        <v>23412</v>
      </c>
      <c r="D5" s="88">
        <v>68669</v>
      </c>
      <c r="E5" s="88">
        <v>78680</v>
      </c>
      <c r="F5" s="88">
        <v>38661</v>
      </c>
      <c r="G5" s="88">
        <v>41877</v>
      </c>
      <c r="H5" s="88">
        <v>59437</v>
      </c>
      <c r="I5" s="88">
        <v>129309</v>
      </c>
      <c r="J5" s="89">
        <v>59771</v>
      </c>
      <c r="K5" s="90">
        <f>SUM(B5:J5)</f>
        <v>590970</v>
      </c>
    </row>
    <row r="6" spans="1:11" s="3" customFormat="1" ht="18" customHeight="1" x14ac:dyDescent="0.2">
      <c r="A6" s="31" t="s">
        <v>24</v>
      </c>
      <c r="B6" s="54">
        <f>SUM(B4/B5-1)</f>
        <v>0.20094565241240092</v>
      </c>
      <c r="C6" s="54">
        <f t="shared" ref="C6:J6" si="0">SUM(C4/C5-1)</f>
        <v>0.13322227917307372</v>
      </c>
      <c r="D6" s="54">
        <f t="shared" si="0"/>
        <v>7.3264500720849224E-2</v>
      </c>
      <c r="E6" s="54">
        <f t="shared" si="0"/>
        <v>5.8057956278596778E-2</v>
      </c>
      <c r="F6" s="54">
        <f t="shared" si="0"/>
        <v>-0.1245441142236362</v>
      </c>
      <c r="G6" s="54">
        <f t="shared" si="0"/>
        <v>-1.4781383575709794E-2</v>
      </c>
      <c r="H6" s="54">
        <f t="shared" si="0"/>
        <v>-1.8641586890320805E-2</v>
      </c>
      <c r="I6" s="54">
        <f t="shared" si="0"/>
        <v>-4.7862097765816736E-2</v>
      </c>
      <c r="J6" s="54">
        <f t="shared" si="0"/>
        <v>8.2816081377257156E-3</v>
      </c>
      <c r="K6" s="50">
        <f>SUM(K4/K5-1)</f>
        <v>3.1810413388158487E-2</v>
      </c>
    </row>
    <row r="7" spans="1:11" s="20" customFormat="1" ht="18" customHeight="1" x14ac:dyDescent="0.2">
      <c r="A7" s="60" t="s">
        <v>29</v>
      </c>
      <c r="B7" s="61">
        <f>SUM(B4+'Aug.  '!B7)</f>
        <v>869906</v>
      </c>
      <c r="C7" s="61">
        <f>SUM(C4+'Aug.  '!C7)</f>
        <v>221794</v>
      </c>
      <c r="D7" s="61">
        <f>SUM(D4+'Aug.  '!D7)</f>
        <v>482903</v>
      </c>
      <c r="E7" s="61">
        <f>SUM(E4+'Aug.  '!E7)</f>
        <v>631709</v>
      </c>
      <c r="F7" s="61">
        <f>SUM(F4+'Aug.  '!F7)</f>
        <v>331528</v>
      </c>
      <c r="G7" s="61">
        <f>SUM(G4+'Aug.  '!G7)</f>
        <v>367072</v>
      </c>
      <c r="H7" s="61">
        <f>SUM(H4+'Aug.  '!H7)</f>
        <v>544153</v>
      </c>
      <c r="I7" s="61">
        <f>SUM(I4+'Aug.  '!I7)</f>
        <v>1147296</v>
      </c>
      <c r="J7" s="62">
        <f>SUM(J4+'Aug.  '!J7)</f>
        <v>647304.9</v>
      </c>
      <c r="K7" s="63">
        <f>SUM(B7:J7)</f>
        <v>5243665.9000000004</v>
      </c>
    </row>
    <row r="8" spans="1:11" s="20" customFormat="1" ht="18" customHeight="1" x14ac:dyDescent="0.2">
      <c r="A8" s="91" t="s">
        <v>30</v>
      </c>
      <c r="B8" s="92">
        <v>919471</v>
      </c>
      <c r="C8" s="93">
        <v>216044</v>
      </c>
      <c r="D8" s="93">
        <v>652251</v>
      </c>
      <c r="E8" s="93">
        <v>643446</v>
      </c>
      <c r="F8" s="93">
        <v>355955</v>
      </c>
      <c r="G8" s="93">
        <v>410485</v>
      </c>
      <c r="H8" s="93">
        <v>583824</v>
      </c>
      <c r="I8" s="93">
        <v>1103908</v>
      </c>
      <c r="J8" s="94">
        <v>644527</v>
      </c>
      <c r="K8" s="95">
        <f>SUM(B8:J8)</f>
        <v>5529911</v>
      </c>
    </row>
    <row r="9" spans="1:11" s="3" customFormat="1" ht="18" customHeight="1" thickBot="1" x14ac:dyDescent="0.25">
      <c r="A9" s="32" t="s">
        <v>24</v>
      </c>
      <c r="B9" s="30">
        <f>SUM(B7/B8-1)</f>
        <v>-5.3905995947669871E-2</v>
      </c>
      <c r="C9" s="9">
        <f t="shared" ref="C9:J9" si="1">SUM(C7/C8-1)</f>
        <v>2.6614948806724659E-2</v>
      </c>
      <c r="D9" s="9">
        <f t="shared" si="1"/>
        <v>-0.25963624432925358</v>
      </c>
      <c r="E9" s="9">
        <f t="shared" si="1"/>
        <v>-1.8240846939758693E-2</v>
      </c>
      <c r="F9" s="9">
        <f t="shared" si="1"/>
        <v>-6.8623842901490373E-2</v>
      </c>
      <c r="G9" s="9">
        <f t="shared" si="1"/>
        <v>-0.10576025920557386</v>
      </c>
      <c r="H9" s="9">
        <f t="shared" si="1"/>
        <v>-6.7950272684918711E-2</v>
      </c>
      <c r="I9" s="9">
        <f t="shared" si="1"/>
        <v>3.9303999971012082E-2</v>
      </c>
      <c r="J9" s="26">
        <f t="shared" si="1"/>
        <v>4.3099823591563613E-3</v>
      </c>
      <c r="K9" s="28">
        <f>SUM(K7/K8-1)</f>
        <v>-5.1763057307793847E-2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77">
        <v>40333</v>
      </c>
      <c r="C11" s="66">
        <v>9734</v>
      </c>
      <c r="D11" s="66">
        <v>27001</v>
      </c>
      <c r="E11" s="66">
        <v>30729</v>
      </c>
      <c r="F11" s="66">
        <v>12504</v>
      </c>
      <c r="G11" s="66">
        <v>15168</v>
      </c>
      <c r="H11" s="66">
        <v>21537</v>
      </c>
      <c r="I11" s="66">
        <v>45435</v>
      </c>
      <c r="J11" s="67">
        <v>22104</v>
      </c>
      <c r="K11" s="59">
        <f>SUM(B11:J11)</f>
        <v>224545</v>
      </c>
    </row>
    <row r="12" spans="1:11" s="20" customFormat="1" ht="18" customHeight="1" x14ac:dyDescent="0.2">
      <c r="A12" s="86" t="s">
        <v>1</v>
      </c>
      <c r="B12" s="96">
        <v>33679</v>
      </c>
      <c r="C12" s="97">
        <v>8417</v>
      </c>
      <c r="D12" s="97">
        <v>25231</v>
      </c>
      <c r="E12" s="97">
        <v>28970</v>
      </c>
      <c r="F12" s="97">
        <v>14305</v>
      </c>
      <c r="G12" s="97">
        <v>15449</v>
      </c>
      <c r="H12" s="97">
        <v>21866</v>
      </c>
      <c r="I12" s="97">
        <v>47734</v>
      </c>
      <c r="J12" s="98">
        <v>21504</v>
      </c>
      <c r="K12" s="95">
        <f>SUM(B12:J12)</f>
        <v>217155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0.19757118679295704</v>
      </c>
      <c r="C13" s="15">
        <f t="shared" si="2"/>
        <v>0.15646905073066408</v>
      </c>
      <c r="D13" s="15">
        <f t="shared" si="2"/>
        <v>7.0151797392097093E-2</v>
      </c>
      <c r="E13" s="15">
        <f t="shared" si="2"/>
        <v>6.0717984121505086E-2</v>
      </c>
      <c r="F13" s="15">
        <f t="shared" si="2"/>
        <v>-0.12590003495281366</v>
      </c>
      <c r="G13" s="15">
        <f t="shared" si="2"/>
        <v>-1.8188879539128733E-2</v>
      </c>
      <c r="H13" s="15">
        <f t="shared" si="2"/>
        <v>-1.5046190432635109E-2</v>
      </c>
      <c r="I13" s="15">
        <f t="shared" si="2"/>
        <v>-4.8162735157330161E-2</v>
      </c>
      <c r="J13" s="53">
        <f t="shared" si="2"/>
        <v>2.7901785714285809E-2</v>
      </c>
      <c r="K13" s="28">
        <f t="shared" si="2"/>
        <v>3.4030991687964862E-2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 t="s">
        <v>35</v>
      </c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572</v>
      </c>
      <c r="C15" s="69">
        <v>249</v>
      </c>
      <c r="D15" s="69">
        <v>797</v>
      </c>
      <c r="E15" s="69">
        <v>280</v>
      </c>
      <c r="F15" s="69">
        <v>85</v>
      </c>
      <c r="G15" s="69">
        <v>304</v>
      </c>
      <c r="H15" s="69">
        <v>179</v>
      </c>
      <c r="I15" s="69">
        <v>445</v>
      </c>
      <c r="J15" s="70">
        <v>585</v>
      </c>
      <c r="K15" s="71">
        <f>SUM(B15:J15)</f>
        <v>3496</v>
      </c>
    </row>
    <row r="16" spans="1:11" s="2" customFormat="1" ht="18" customHeight="1" x14ac:dyDescent="0.2">
      <c r="A16" s="99" t="s">
        <v>27</v>
      </c>
      <c r="B16" s="100">
        <v>221</v>
      </c>
      <c r="C16" s="101">
        <v>686</v>
      </c>
      <c r="D16" s="101">
        <v>545</v>
      </c>
      <c r="E16" s="101">
        <v>461</v>
      </c>
      <c r="F16" s="101">
        <v>37</v>
      </c>
      <c r="G16" s="101">
        <v>165</v>
      </c>
      <c r="H16" s="101">
        <v>399</v>
      </c>
      <c r="I16" s="101">
        <v>427</v>
      </c>
      <c r="J16" s="102">
        <v>1710</v>
      </c>
      <c r="K16" s="103">
        <f>SUM(B16:J16)</f>
        <v>4651</v>
      </c>
    </row>
    <row r="17" spans="1:11" s="3" customFormat="1" ht="18" customHeight="1" thickBot="1" x14ac:dyDescent="0.25">
      <c r="A17" s="32" t="s">
        <v>24</v>
      </c>
      <c r="B17" s="33">
        <f>SUM(+B15/B16-1)</f>
        <v>1.5882352941176472</v>
      </c>
      <c r="C17" s="10">
        <f t="shared" ref="C17:K17" si="3">SUM(+C15/C16-1)</f>
        <v>-0.63702623906705536</v>
      </c>
      <c r="D17" s="10">
        <f t="shared" si="3"/>
        <v>0.46238532110091746</v>
      </c>
      <c r="E17" s="10">
        <f t="shared" si="3"/>
        <v>-0.3926247288503254</v>
      </c>
      <c r="F17" s="10">
        <f t="shared" si="3"/>
        <v>1.2972972972972974</v>
      </c>
      <c r="G17" s="10">
        <f t="shared" si="3"/>
        <v>0.84242424242424252</v>
      </c>
      <c r="H17" s="10">
        <f t="shared" si="3"/>
        <v>-0.55137844611528819</v>
      </c>
      <c r="I17" s="10">
        <f t="shared" si="3"/>
        <v>4.2154566744730726E-2</v>
      </c>
      <c r="J17" s="27">
        <f t="shared" si="3"/>
        <v>-0.65789473684210531</v>
      </c>
      <c r="K17" s="28">
        <f t="shared" si="3"/>
        <v>-0.24833369167920882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544</v>
      </c>
      <c r="C19" s="73">
        <v>191</v>
      </c>
      <c r="D19" s="69">
        <v>193</v>
      </c>
      <c r="E19" s="69">
        <v>404</v>
      </c>
      <c r="F19" s="69">
        <v>314</v>
      </c>
      <c r="G19" s="69">
        <v>55</v>
      </c>
      <c r="H19" s="69">
        <v>278</v>
      </c>
      <c r="I19" s="69">
        <v>854</v>
      </c>
      <c r="J19" s="70">
        <v>1630</v>
      </c>
      <c r="K19" s="59">
        <f>SUM(B19:J19)</f>
        <v>4463</v>
      </c>
    </row>
    <row r="20" spans="1:11" s="2" customFormat="1" ht="18" customHeight="1" x14ac:dyDescent="0.2">
      <c r="A20" s="99" t="s">
        <v>28</v>
      </c>
      <c r="B20" s="104">
        <v>288</v>
      </c>
      <c r="C20" s="105">
        <v>110</v>
      </c>
      <c r="D20" s="101">
        <v>213</v>
      </c>
      <c r="E20" s="101">
        <v>416</v>
      </c>
      <c r="F20" s="101">
        <v>259</v>
      </c>
      <c r="G20" s="101">
        <v>113</v>
      </c>
      <c r="H20" s="101">
        <v>484</v>
      </c>
      <c r="I20" s="101">
        <v>1914</v>
      </c>
      <c r="J20" s="106">
        <v>72</v>
      </c>
      <c r="K20" s="95">
        <f>SUM(B20:J20)</f>
        <v>3869</v>
      </c>
    </row>
    <row r="21" spans="1:11" s="3" customFormat="1" ht="18" customHeight="1" x14ac:dyDescent="0.2">
      <c r="A21" s="31" t="s">
        <v>24</v>
      </c>
      <c r="B21" s="43">
        <f>SUM(B19/B20-1)</f>
        <v>0.88888888888888884</v>
      </c>
      <c r="C21" s="48">
        <f t="shared" ref="C21:K21" si="4">SUM(C19/C20-1)</f>
        <v>0.73636363636363633</v>
      </c>
      <c r="D21" s="48">
        <f t="shared" si="4"/>
        <v>-9.3896713615023497E-2</v>
      </c>
      <c r="E21" s="48">
        <f t="shared" si="4"/>
        <v>-2.8846153846153855E-2</v>
      </c>
      <c r="F21" s="48">
        <f t="shared" si="4"/>
        <v>0.21235521235521237</v>
      </c>
      <c r="G21" s="48">
        <f t="shared" si="4"/>
        <v>-0.51327433628318586</v>
      </c>
      <c r="H21" s="48">
        <f t="shared" si="4"/>
        <v>-0.42561983471074383</v>
      </c>
      <c r="I21" s="48">
        <f t="shared" si="4"/>
        <v>-0.55381400208986409</v>
      </c>
      <c r="J21" s="51">
        <f t="shared" si="4"/>
        <v>21.638888888888889</v>
      </c>
      <c r="K21" s="29">
        <f t="shared" si="4"/>
        <v>0.15352804342207294</v>
      </c>
    </row>
    <row r="22" spans="1:11" s="20" customFormat="1" ht="18" customHeight="1" x14ac:dyDescent="0.2">
      <c r="A22" s="60" t="s">
        <v>32</v>
      </c>
      <c r="B22" s="61">
        <f>SUM(B19+'Aug.  '!B22)</f>
        <v>2201</v>
      </c>
      <c r="C22" s="74">
        <f>SUM(C19+'Aug.  '!C22)</f>
        <v>1197</v>
      </c>
      <c r="D22" s="74">
        <f>SUM(D19+'Aug.  '!D22)</f>
        <v>1280</v>
      </c>
      <c r="E22" s="74">
        <f>SUM(E19+'Aug.  '!E22)</f>
        <v>3360</v>
      </c>
      <c r="F22" s="74">
        <f>SUM(F19+'Aug.  '!F22)</f>
        <v>1853</v>
      </c>
      <c r="G22" s="74">
        <f>SUM(G19+'Aug.  '!G22)</f>
        <v>403</v>
      </c>
      <c r="H22" s="74">
        <f>SUM(H19+'Aug.  '!H22)</f>
        <v>2659</v>
      </c>
      <c r="I22" s="74">
        <f>SUM(I19+'Aug.  '!I22)</f>
        <v>8438</v>
      </c>
      <c r="J22" s="75">
        <f>SUM(J19+'Aug.  '!J22)</f>
        <v>12708</v>
      </c>
      <c r="K22" s="76">
        <f>SUM(B22:J22)</f>
        <v>34099</v>
      </c>
    </row>
    <row r="23" spans="1:11" s="20" customFormat="1" ht="18" customHeight="1" x14ac:dyDescent="0.2">
      <c r="A23" s="91" t="s">
        <v>33</v>
      </c>
      <c r="B23" s="92">
        <f>SUM(B20+'Aug.  '!B23)</f>
        <v>4354</v>
      </c>
      <c r="C23" s="93">
        <f>SUM(C20+'Aug.  '!C23)</f>
        <v>963</v>
      </c>
      <c r="D23" s="93">
        <f>SUM(D20+'Aug.  '!D23)</f>
        <v>2119</v>
      </c>
      <c r="E23" s="93">
        <f>SUM(E20+'Aug.  '!E23)</f>
        <v>2640</v>
      </c>
      <c r="F23" s="93">
        <f>SUM(F20+'Aug.  '!F23)</f>
        <v>2320</v>
      </c>
      <c r="G23" s="93">
        <f>SUM(G20+'Aug.  '!G23)</f>
        <v>1357</v>
      </c>
      <c r="H23" s="93">
        <f>SUM(H20+'Aug.  '!H23)</f>
        <v>2843</v>
      </c>
      <c r="I23" s="93">
        <f>SUM(I20+'Aug.  '!I23)</f>
        <v>11260</v>
      </c>
      <c r="J23" s="107">
        <f>SUM(J20+'Aug.  '!J23)</f>
        <v>786</v>
      </c>
      <c r="K23" s="108">
        <f>SUM(B23:J23)</f>
        <v>28642</v>
      </c>
    </row>
    <row r="24" spans="1:11" s="3" customFormat="1" ht="18" customHeight="1" thickBot="1" x14ac:dyDescent="0.25">
      <c r="A24" s="32" t="s">
        <v>24</v>
      </c>
      <c r="B24" s="33">
        <f>SUM(B22/B23-1)</f>
        <v>-0.49448782728525498</v>
      </c>
      <c r="C24" s="10">
        <f t="shared" ref="C24:K24" si="5">SUM(C22/C23-1)</f>
        <v>0.2429906542056075</v>
      </c>
      <c r="D24" s="10">
        <f t="shared" si="5"/>
        <v>-0.39594148183105238</v>
      </c>
      <c r="E24" s="10">
        <f t="shared" si="5"/>
        <v>0.27272727272727271</v>
      </c>
      <c r="F24" s="10">
        <f t="shared" si="5"/>
        <v>-0.20129310344827589</v>
      </c>
      <c r="G24" s="10">
        <f t="shared" si="5"/>
        <v>-0.70302137067059689</v>
      </c>
      <c r="H24" s="10">
        <f t="shared" si="5"/>
        <v>-6.4720365810763236E-2</v>
      </c>
      <c r="I24" s="10">
        <f t="shared" si="5"/>
        <v>-0.25062166962699828</v>
      </c>
      <c r="J24" s="27">
        <f t="shared" si="5"/>
        <v>15.167938931297709</v>
      </c>
      <c r="K24" s="28">
        <f t="shared" si="5"/>
        <v>0.19052440472034071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 t="s">
        <v>37</v>
      </c>
      <c r="F26" s="3" t="s">
        <v>38</v>
      </c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 t="s">
        <v>34</v>
      </c>
      <c r="H31" s="3"/>
    </row>
    <row r="32" spans="1:11" s="2" customFormat="1" ht="18" customHeight="1" x14ac:dyDescent="0.2">
      <c r="A32" s="6"/>
      <c r="D32" s="3"/>
      <c r="F32" s="3"/>
      <c r="H32" s="3"/>
      <c r="I32" s="2" t="s">
        <v>36</v>
      </c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0" orientation="landscape" r:id="rId1"/>
  <headerFooter>
    <oddFooter>&amp;L&amp;G&amp;R&amp;D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V41"/>
  <sheetViews>
    <sheetView zoomScale="90" zoomScaleNormal="90" zoomScaleSheetLayoutView="75" workbookViewId="0">
      <pane xSplit="1" ySplit="3" topLeftCell="H4" activePane="bottomRight" state="frozen"/>
      <selection activeCell="O14" sqref="O14"/>
      <selection pane="topRight" activeCell="O14" sqref="O14"/>
      <selection pane="bottomLeft" activeCell="O14" sqref="O14"/>
      <selection pane="bottomRight" activeCell="J25" sqref="J25"/>
    </sheetView>
  </sheetViews>
  <sheetFormatPr defaultColWidth="9.140625" defaultRowHeight="12.75" x14ac:dyDescent="0.2"/>
  <cols>
    <col min="1" max="1" width="27.28515625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48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137271</v>
      </c>
      <c r="C4" s="57">
        <v>30822</v>
      </c>
      <c r="D4" s="57">
        <v>84916</v>
      </c>
      <c r="E4" s="57">
        <v>47767</v>
      </c>
      <c r="F4" s="57">
        <v>40699</v>
      </c>
      <c r="G4" s="57">
        <v>48352</v>
      </c>
      <c r="H4" s="57">
        <v>63681</v>
      </c>
      <c r="I4" s="57">
        <v>136271</v>
      </c>
      <c r="J4" s="58">
        <v>64776</v>
      </c>
      <c r="K4" s="59">
        <f>SUM(B4:J4)</f>
        <v>654555</v>
      </c>
    </row>
    <row r="5" spans="1:11" s="20" customFormat="1" ht="18" customHeight="1" x14ac:dyDescent="0.2">
      <c r="A5" s="86" t="s">
        <v>23</v>
      </c>
      <c r="B5" s="87">
        <v>64613</v>
      </c>
      <c r="C5" s="88">
        <v>15537</v>
      </c>
      <c r="D5" s="88">
        <v>0</v>
      </c>
      <c r="E5" s="88">
        <v>110871</v>
      </c>
      <c r="F5" s="88">
        <v>47855</v>
      </c>
      <c r="G5" s="88">
        <v>44189</v>
      </c>
      <c r="H5" s="88">
        <v>65989</v>
      </c>
      <c r="I5" s="88">
        <v>136711</v>
      </c>
      <c r="J5" s="89">
        <v>33198</v>
      </c>
      <c r="K5" s="90">
        <f>SUM(B5:J5)</f>
        <v>518963</v>
      </c>
    </row>
    <row r="6" spans="1:11" s="3" customFormat="1" ht="18" customHeight="1" x14ac:dyDescent="0.2">
      <c r="A6" s="31" t="s">
        <v>24</v>
      </c>
      <c r="B6" s="43">
        <f t="shared" ref="B6:J6" si="0">SUM(B4/B5-1)</f>
        <v>1.1245105474130592</v>
      </c>
      <c r="C6" s="43">
        <f t="shared" si="0"/>
        <v>0.98378065263564385</v>
      </c>
      <c r="D6" s="43" t="e">
        <f t="shared" si="0"/>
        <v>#DIV/0!</v>
      </c>
      <c r="E6" s="43">
        <f t="shared" si="0"/>
        <v>-0.56916596765610483</v>
      </c>
      <c r="F6" s="43">
        <f t="shared" si="0"/>
        <v>-0.1495350538083795</v>
      </c>
      <c r="G6" s="43">
        <f t="shared" si="0"/>
        <v>9.4208966032270469E-2</v>
      </c>
      <c r="H6" s="43">
        <f t="shared" si="0"/>
        <v>-3.4975526224067632E-2</v>
      </c>
      <c r="I6" s="43">
        <f t="shared" si="0"/>
        <v>-3.2184681554520145E-3</v>
      </c>
      <c r="J6" s="49">
        <f t="shared" si="0"/>
        <v>0.95120187963130309</v>
      </c>
      <c r="K6" s="50">
        <f>SUM(K4/K5-1)</f>
        <v>0.26127488857587156</v>
      </c>
    </row>
    <row r="7" spans="1:11" s="20" customFormat="1" ht="18" customHeight="1" x14ac:dyDescent="0.2">
      <c r="A7" s="60" t="s">
        <v>29</v>
      </c>
      <c r="B7" s="61">
        <f>SUM(B4+'Sept. '!B7)</f>
        <v>1007177</v>
      </c>
      <c r="C7" s="61">
        <f>SUM(C4+'Sept. '!C7)</f>
        <v>252616</v>
      </c>
      <c r="D7" s="61">
        <f>SUM(D4+'Sept. '!D7)</f>
        <v>567819</v>
      </c>
      <c r="E7" s="61">
        <f>SUM(E4+'Sept. '!E7)</f>
        <v>679476</v>
      </c>
      <c r="F7" s="61">
        <f>SUM(F4+'Sept. '!F7)</f>
        <v>372227</v>
      </c>
      <c r="G7" s="61">
        <f>SUM(G4+'Sept. '!G7)</f>
        <v>415424</v>
      </c>
      <c r="H7" s="61">
        <f>SUM(H4+'Sept. '!H7)</f>
        <v>607834</v>
      </c>
      <c r="I7" s="61">
        <f>SUM(I4+'Sept. '!I7)</f>
        <v>1283567</v>
      </c>
      <c r="J7" s="62">
        <f>SUM(J4+'Sept. '!J7)</f>
        <v>712080.9</v>
      </c>
      <c r="K7" s="63">
        <f>SUM(B7:J7)</f>
        <v>5898220.9000000004</v>
      </c>
    </row>
    <row r="8" spans="1:11" s="20" customFormat="1" ht="18" customHeight="1" x14ac:dyDescent="0.2">
      <c r="A8" s="91" t="s">
        <v>30</v>
      </c>
      <c r="B8" s="92">
        <v>984084</v>
      </c>
      <c r="C8" s="93">
        <v>231581</v>
      </c>
      <c r="D8" s="93">
        <v>652251</v>
      </c>
      <c r="E8" s="93">
        <v>754317</v>
      </c>
      <c r="F8" s="93">
        <v>403810</v>
      </c>
      <c r="G8" s="93">
        <v>454674</v>
      </c>
      <c r="H8" s="93">
        <v>649813</v>
      </c>
      <c r="I8" s="93">
        <v>1240619</v>
      </c>
      <c r="J8" s="94">
        <v>677725</v>
      </c>
      <c r="K8" s="95">
        <f>SUM(B8:J8)</f>
        <v>6048874</v>
      </c>
    </row>
    <row r="9" spans="1:11" s="3" customFormat="1" ht="18" customHeight="1" thickBot="1" x14ac:dyDescent="0.25">
      <c r="A9" s="32" t="s">
        <v>24</v>
      </c>
      <c r="B9" s="30">
        <f>SUM(B7/B8-1)</f>
        <v>2.3466492697777896E-2</v>
      </c>
      <c r="C9" s="9">
        <f t="shared" ref="C9:J9" si="1">SUM(C7/C8-1)</f>
        <v>9.083214944231166E-2</v>
      </c>
      <c r="D9" s="9">
        <f t="shared" si="1"/>
        <v>-0.12944709935285648</v>
      </c>
      <c r="E9" s="9">
        <f t="shared" si="1"/>
        <v>-9.9216907480542016E-2</v>
      </c>
      <c r="F9" s="9">
        <f t="shared" si="1"/>
        <v>-7.8212525692776258E-2</v>
      </c>
      <c r="G9" s="9">
        <f t="shared" si="1"/>
        <v>-8.6325587123961323E-2</v>
      </c>
      <c r="H9" s="9">
        <f t="shared" si="1"/>
        <v>-6.4601662324391795E-2</v>
      </c>
      <c r="I9" s="9">
        <f t="shared" si="1"/>
        <v>3.4618202687529465E-2</v>
      </c>
      <c r="J9" s="26">
        <f t="shared" si="1"/>
        <v>5.0692980191080483E-2</v>
      </c>
      <c r="K9" s="28">
        <f>SUM(K7/K8-1)</f>
        <v>-2.4905974235865935E-2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65">
        <v>50531</v>
      </c>
      <c r="C11" s="66">
        <v>11324</v>
      </c>
      <c r="D11" s="66">
        <v>31082</v>
      </c>
      <c r="E11" s="66">
        <v>17621</v>
      </c>
      <c r="F11" s="66">
        <v>14970</v>
      </c>
      <c r="G11" s="66">
        <v>17686</v>
      </c>
      <c r="H11" s="66">
        <v>23516</v>
      </c>
      <c r="I11" s="66">
        <v>50144</v>
      </c>
      <c r="J11" s="67">
        <v>23834</v>
      </c>
      <c r="K11" s="59">
        <f>SUM(B11:J11)</f>
        <v>240708</v>
      </c>
    </row>
    <row r="12" spans="1:11" s="20" customFormat="1" ht="18" customHeight="1" x14ac:dyDescent="0.2">
      <c r="A12" s="86" t="s">
        <v>1</v>
      </c>
      <c r="B12" s="96">
        <v>23877</v>
      </c>
      <c r="C12" s="97">
        <v>5562</v>
      </c>
      <c r="D12" s="97">
        <v>0</v>
      </c>
      <c r="E12" s="97">
        <v>40817</v>
      </c>
      <c r="F12" s="97">
        <v>17715</v>
      </c>
      <c r="G12" s="97">
        <v>16242</v>
      </c>
      <c r="H12" s="97">
        <v>24292</v>
      </c>
      <c r="I12" s="97">
        <v>50498</v>
      </c>
      <c r="J12" s="98">
        <v>11914</v>
      </c>
      <c r="K12" s="95">
        <f>SUM(B12:J12)</f>
        <v>190917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1.1163043933492482</v>
      </c>
      <c r="C13" s="15">
        <f t="shared" si="2"/>
        <v>1.0359582883854728</v>
      </c>
      <c r="D13" s="15" t="e">
        <f t="shared" si="2"/>
        <v>#DIV/0!</v>
      </c>
      <c r="E13" s="15">
        <f t="shared" si="2"/>
        <v>-0.56829262317171769</v>
      </c>
      <c r="F13" s="15">
        <f t="shared" si="2"/>
        <v>-0.15495342929720579</v>
      </c>
      <c r="G13" s="15">
        <f t="shared" si="2"/>
        <v>8.8905307228173802E-2</v>
      </c>
      <c r="H13" s="15">
        <f t="shared" si="2"/>
        <v>-3.1944673143421753E-2</v>
      </c>
      <c r="I13" s="15">
        <f t="shared" si="2"/>
        <v>-7.0101786209354477E-3</v>
      </c>
      <c r="J13" s="53">
        <f t="shared" si="2"/>
        <v>1.0005036091992614</v>
      </c>
      <c r="K13" s="28">
        <f t="shared" si="2"/>
        <v>0.26079919546190222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837</v>
      </c>
      <c r="C15" s="69">
        <v>247</v>
      </c>
      <c r="D15" s="69">
        <v>995</v>
      </c>
      <c r="E15" s="69">
        <v>190</v>
      </c>
      <c r="F15" s="69">
        <v>280</v>
      </c>
      <c r="G15" s="69">
        <v>600</v>
      </c>
      <c r="H15" s="69">
        <v>188</v>
      </c>
      <c r="I15" s="69">
        <v>882</v>
      </c>
      <c r="J15" s="70">
        <v>424</v>
      </c>
      <c r="K15" s="59">
        <f>SUM(B15:J15)</f>
        <v>4643</v>
      </c>
    </row>
    <row r="16" spans="1:11" s="2" customFormat="1" ht="18" customHeight="1" x14ac:dyDescent="0.2">
      <c r="A16" s="99" t="s">
        <v>27</v>
      </c>
      <c r="B16" s="100">
        <v>145</v>
      </c>
      <c r="C16" s="101">
        <v>520</v>
      </c>
      <c r="D16" s="101">
        <v>0</v>
      </c>
      <c r="E16" s="101">
        <v>665</v>
      </c>
      <c r="F16" s="101">
        <v>24</v>
      </c>
      <c r="G16" s="101">
        <v>336</v>
      </c>
      <c r="H16" s="101">
        <v>401</v>
      </c>
      <c r="I16" s="101">
        <v>366</v>
      </c>
      <c r="J16" s="102">
        <v>1030</v>
      </c>
      <c r="K16" s="95">
        <f>SUM(B16:J16)</f>
        <v>3487</v>
      </c>
    </row>
    <row r="17" spans="1:11" s="3" customFormat="1" ht="18" customHeight="1" thickBot="1" x14ac:dyDescent="0.25">
      <c r="A17" s="32" t="s">
        <v>24</v>
      </c>
      <c r="B17" s="33">
        <f>SUM(+B15/B16-1)</f>
        <v>4.772413793103448</v>
      </c>
      <c r="C17" s="10">
        <f t="shared" ref="C17:K17" si="3">SUM(+C15/C16-1)</f>
        <v>-0.52500000000000002</v>
      </c>
      <c r="D17" s="10" t="e">
        <f t="shared" si="3"/>
        <v>#DIV/0!</v>
      </c>
      <c r="E17" s="10">
        <f t="shared" si="3"/>
        <v>-0.7142857142857143</v>
      </c>
      <c r="F17" s="10">
        <f t="shared" si="3"/>
        <v>10.666666666666666</v>
      </c>
      <c r="G17" s="10">
        <f t="shared" si="3"/>
        <v>0.78571428571428581</v>
      </c>
      <c r="H17" s="10">
        <f t="shared" si="3"/>
        <v>-0.53117206982543641</v>
      </c>
      <c r="I17" s="10">
        <f t="shared" si="3"/>
        <v>1.4098360655737703</v>
      </c>
      <c r="J17" s="27">
        <f t="shared" si="3"/>
        <v>-0.5883495145631068</v>
      </c>
      <c r="K17" s="28">
        <f t="shared" si="3"/>
        <v>0.33151706337826203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591</v>
      </c>
      <c r="C19" s="73">
        <v>212</v>
      </c>
      <c r="D19" s="69">
        <v>222</v>
      </c>
      <c r="E19" s="69">
        <v>232</v>
      </c>
      <c r="F19" s="69">
        <v>355</v>
      </c>
      <c r="G19" s="69">
        <v>90</v>
      </c>
      <c r="H19" s="69">
        <v>268</v>
      </c>
      <c r="I19" s="69">
        <v>897</v>
      </c>
      <c r="J19" s="70">
        <v>1355</v>
      </c>
      <c r="K19" s="59">
        <f>SUM(B19:J19)</f>
        <v>4222</v>
      </c>
    </row>
    <row r="20" spans="1:11" s="2" customFormat="1" ht="18" customHeight="1" x14ac:dyDescent="0.2">
      <c r="A20" s="99" t="s">
        <v>28</v>
      </c>
      <c r="B20" s="104">
        <v>72</v>
      </c>
      <c r="C20" s="105">
        <v>14</v>
      </c>
      <c r="D20" s="101">
        <v>0</v>
      </c>
      <c r="E20" s="101">
        <v>421</v>
      </c>
      <c r="F20" s="101">
        <v>148</v>
      </c>
      <c r="G20" s="101">
        <v>87</v>
      </c>
      <c r="H20" s="101">
        <v>416</v>
      </c>
      <c r="I20" s="101">
        <v>1441</v>
      </c>
      <c r="J20" s="106">
        <v>356</v>
      </c>
      <c r="K20" s="95">
        <f>SUM(B20:J20)</f>
        <v>2955</v>
      </c>
    </row>
    <row r="21" spans="1:11" s="3" customFormat="1" ht="18" customHeight="1" x14ac:dyDescent="0.2">
      <c r="A21" s="31" t="s">
        <v>24</v>
      </c>
      <c r="B21" s="43">
        <f>SUM(B19/B20-1)</f>
        <v>7.2083333333333339</v>
      </c>
      <c r="C21" s="48">
        <f t="shared" ref="C21:K21" si="4">SUM(C19/C20-1)</f>
        <v>14.142857142857142</v>
      </c>
      <c r="D21" s="48" t="e">
        <f t="shared" si="4"/>
        <v>#DIV/0!</v>
      </c>
      <c r="E21" s="48">
        <f t="shared" si="4"/>
        <v>-0.44893111638954875</v>
      </c>
      <c r="F21" s="48">
        <f t="shared" si="4"/>
        <v>1.3986486486486487</v>
      </c>
      <c r="G21" s="48">
        <f t="shared" si="4"/>
        <v>3.4482758620689724E-2</v>
      </c>
      <c r="H21" s="48">
        <f t="shared" si="4"/>
        <v>-0.35576923076923073</v>
      </c>
      <c r="I21" s="48">
        <f t="shared" si="4"/>
        <v>-0.37751561415683554</v>
      </c>
      <c r="J21" s="51">
        <f t="shared" si="4"/>
        <v>2.8061797752808988</v>
      </c>
      <c r="K21" s="29">
        <f t="shared" si="4"/>
        <v>0.42876480541455164</v>
      </c>
    </row>
    <row r="22" spans="1:11" s="20" customFormat="1" ht="18" customHeight="1" x14ac:dyDescent="0.2">
      <c r="A22" s="60" t="s">
        <v>32</v>
      </c>
      <c r="B22" s="61">
        <f>SUM(B19+'Sept. '!B22)</f>
        <v>2792</v>
      </c>
      <c r="C22" s="74">
        <f>SUM(C19+'Sept. '!C22)</f>
        <v>1409</v>
      </c>
      <c r="D22" s="74">
        <f>SUM(D19+'Sept. '!D22)</f>
        <v>1502</v>
      </c>
      <c r="E22" s="74">
        <f>SUM(E19+'Sept. '!E22)</f>
        <v>3592</v>
      </c>
      <c r="F22" s="74">
        <f>SUM(F19+'Sept. '!F22)</f>
        <v>2208</v>
      </c>
      <c r="G22" s="74">
        <f>SUM(G19+'Sept. '!G22)</f>
        <v>493</v>
      </c>
      <c r="H22" s="74">
        <f>SUM(H19+'Sept. '!H22)</f>
        <v>2927</v>
      </c>
      <c r="I22" s="74">
        <f>SUM(I19+'Sept. '!I22)</f>
        <v>9335</v>
      </c>
      <c r="J22" s="75">
        <f>SUM(J19+'Sept. '!J22)</f>
        <v>14063</v>
      </c>
      <c r="K22" s="76">
        <f>SUM(B22:J22)</f>
        <v>38321</v>
      </c>
    </row>
    <row r="23" spans="1:11" s="20" customFormat="1" ht="18" customHeight="1" x14ac:dyDescent="0.2">
      <c r="A23" s="91" t="s">
        <v>33</v>
      </c>
      <c r="B23" s="92">
        <f>SUM(B20+'Sept. '!B23)</f>
        <v>4426</v>
      </c>
      <c r="C23" s="93">
        <f>SUM(C20+'Sept. '!C23)</f>
        <v>977</v>
      </c>
      <c r="D23" s="93">
        <f>SUM(D20+'Sept. '!D23)</f>
        <v>2119</v>
      </c>
      <c r="E23" s="93">
        <f>SUM(E20+'Sept. '!E23)</f>
        <v>3061</v>
      </c>
      <c r="F23" s="93">
        <f>SUM(F20+'Sept. '!F23)</f>
        <v>2468</v>
      </c>
      <c r="G23" s="93">
        <f>SUM(G20+'Sept. '!G23)</f>
        <v>1444</v>
      </c>
      <c r="H23" s="93">
        <f>SUM(H20+'Sept. '!H23)</f>
        <v>3259</v>
      </c>
      <c r="I23" s="93">
        <f>SUM(I20+'Sept. '!I23)</f>
        <v>12701</v>
      </c>
      <c r="J23" s="107">
        <f>SUM(J20+'Sept. '!J23)</f>
        <v>1142</v>
      </c>
      <c r="K23" s="108">
        <f>SUM(B23:J23)</f>
        <v>31597</v>
      </c>
    </row>
    <row r="24" spans="1:11" s="3" customFormat="1" ht="18" customHeight="1" thickBot="1" x14ac:dyDescent="0.25">
      <c r="A24" s="32" t="s">
        <v>24</v>
      </c>
      <c r="B24" s="33">
        <f>SUM(B22/B23-1)</f>
        <v>-0.36918210573881605</v>
      </c>
      <c r="C24" s="10">
        <f t="shared" ref="C24:K24" si="5">SUM(C22/C23-1)</f>
        <v>0.44216990788126909</v>
      </c>
      <c r="D24" s="10">
        <f t="shared" si="5"/>
        <v>-0.29117508258612557</v>
      </c>
      <c r="E24" s="10">
        <f t="shared" si="5"/>
        <v>0.17347272133289771</v>
      </c>
      <c r="F24" s="10">
        <f t="shared" si="5"/>
        <v>-0.10534846029173417</v>
      </c>
      <c r="G24" s="10">
        <f t="shared" si="5"/>
        <v>-0.65858725761772852</v>
      </c>
      <c r="H24" s="10">
        <f t="shared" si="5"/>
        <v>-0.10187173979748387</v>
      </c>
      <c r="I24" s="10">
        <f t="shared" si="5"/>
        <v>-0.26501850248011971</v>
      </c>
      <c r="J24" s="27">
        <f t="shared" si="5"/>
        <v>11.314360770577933</v>
      </c>
      <c r="K24" s="28">
        <f t="shared" si="5"/>
        <v>0.21280501313415834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H28" sqref="H28"/>
    </sheetView>
  </sheetViews>
  <sheetFormatPr defaultColWidth="9.140625" defaultRowHeight="12.75" x14ac:dyDescent="0.2"/>
  <cols>
    <col min="1" max="1" width="27.140625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49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102580</v>
      </c>
      <c r="C4" s="57">
        <v>23682</v>
      </c>
      <c r="D4" s="57">
        <v>64763</v>
      </c>
      <c r="E4" s="57">
        <v>69878</v>
      </c>
      <c r="F4" s="57">
        <v>34534</v>
      </c>
      <c r="G4" s="57">
        <v>56848</v>
      </c>
      <c r="H4" s="57">
        <v>60636</v>
      </c>
      <c r="I4" s="57">
        <v>131501</v>
      </c>
      <c r="J4" s="58">
        <v>69966</v>
      </c>
      <c r="K4" s="59">
        <f>SUM(B4:J4)</f>
        <v>614388</v>
      </c>
    </row>
    <row r="5" spans="1:11" s="20" customFormat="1" ht="18" customHeight="1" x14ac:dyDescent="0.2">
      <c r="A5" s="86" t="s">
        <v>23</v>
      </c>
      <c r="B5" s="87">
        <v>78625</v>
      </c>
      <c r="C5" s="88">
        <v>33092</v>
      </c>
      <c r="D5" s="88">
        <v>0</v>
      </c>
      <c r="E5" s="88">
        <v>89571</v>
      </c>
      <c r="F5" s="88">
        <v>35286</v>
      </c>
      <c r="G5" s="88">
        <v>47394</v>
      </c>
      <c r="H5" s="88">
        <v>62747</v>
      </c>
      <c r="I5" s="88">
        <v>128289</v>
      </c>
      <c r="J5" s="89">
        <v>67012</v>
      </c>
      <c r="K5" s="90">
        <f>SUM(B5:J5)</f>
        <v>542016</v>
      </c>
    </row>
    <row r="6" spans="1:11" s="3" customFormat="1" ht="18" customHeight="1" x14ac:dyDescent="0.2">
      <c r="A6" s="31" t="s">
        <v>24</v>
      </c>
      <c r="B6" s="43">
        <f>SUM(B4/B5-1)</f>
        <v>0.30467408585055633</v>
      </c>
      <c r="C6" s="43">
        <f t="shared" ref="C6:J6" si="0">SUM(C4/C5-1)</f>
        <v>-0.28435875740360206</v>
      </c>
      <c r="D6" s="43" t="e">
        <f t="shared" si="0"/>
        <v>#DIV/0!</v>
      </c>
      <c r="E6" s="43">
        <f t="shared" si="0"/>
        <v>-0.21985910618392113</v>
      </c>
      <c r="F6" s="43">
        <f t="shared" si="0"/>
        <v>-2.1311568327382013E-2</v>
      </c>
      <c r="G6" s="43">
        <f t="shared" si="0"/>
        <v>0.19947672701185803</v>
      </c>
      <c r="H6" s="43">
        <f t="shared" si="0"/>
        <v>-3.3643042695268299E-2</v>
      </c>
      <c r="I6" s="43">
        <f t="shared" si="0"/>
        <v>2.5037220650250713E-2</v>
      </c>
      <c r="J6" s="49">
        <f t="shared" si="0"/>
        <v>4.4081657016653786E-2</v>
      </c>
      <c r="K6" s="50">
        <f>SUM(K4/K5-1)</f>
        <v>0.13352373361671988</v>
      </c>
    </row>
    <row r="7" spans="1:11" s="20" customFormat="1" ht="18" customHeight="1" x14ac:dyDescent="0.2">
      <c r="A7" s="60" t="s">
        <v>29</v>
      </c>
      <c r="B7" s="61">
        <f>SUM(B4+'Oct. '!B7)</f>
        <v>1109757</v>
      </c>
      <c r="C7" s="61">
        <f>SUM(C4+'Oct. '!C7)</f>
        <v>276298</v>
      </c>
      <c r="D7" s="61">
        <f>SUM(D4+'Oct. '!D7)</f>
        <v>632582</v>
      </c>
      <c r="E7" s="61">
        <f>SUM(E4+'Oct. '!E7)</f>
        <v>749354</v>
      </c>
      <c r="F7" s="61">
        <f>SUM(F4+'Oct. '!F7)</f>
        <v>406761</v>
      </c>
      <c r="G7" s="61">
        <f>SUM(G4+'Oct. '!G7)</f>
        <v>472272</v>
      </c>
      <c r="H7" s="61">
        <f>SUM(H4+'Oct. '!H7)</f>
        <v>668470</v>
      </c>
      <c r="I7" s="61">
        <f>SUM(I4+'Oct. '!I7)</f>
        <v>1415068</v>
      </c>
      <c r="J7" s="62">
        <f>SUM(J4+'Oct. '!J7)</f>
        <v>782046.9</v>
      </c>
      <c r="K7" s="63">
        <f>SUM(B7:J7)</f>
        <v>6512608.9000000004</v>
      </c>
    </row>
    <row r="8" spans="1:11" s="20" customFormat="1" ht="18" customHeight="1" x14ac:dyDescent="0.2">
      <c r="A8" s="91" t="s">
        <v>30</v>
      </c>
      <c r="B8" s="92">
        <v>1062709</v>
      </c>
      <c r="C8" s="93">
        <v>264673</v>
      </c>
      <c r="D8" s="93">
        <v>652251</v>
      </c>
      <c r="E8" s="93">
        <v>843888</v>
      </c>
      <c r="F8" s="93">
        <v>439096</v>
      </c>
      <c r="G8" s="93">
        <v>502068</v>
      </c>
      <c r="H8" s="93">
        <v>712560</v>
      </c>
      <c r="I8" s="93">
        <v>1368908</v>
      </c>
      <c r="J8" s="94">
        <v>744737</v>
      </c>
      <c r="K8" s="95">
        <f>SUM(B8:J8)</f>
        <v>6590890</v>
      </c>
    </row>
    <row r="9" spans="1:11" s="3" customFormat="1" ht="18" customHeight="1" thickBot="1" x14ac:dyDescent="0.25">
      <c r="A9" s="32" t="s">
        <v>24</v>
      </c>
      <c r="B9" s="30">
        <f>SUM(B7/B8-1)</f>
        <v>4.4271762072213505E-2</v>
      </c>
      <c r="C9" s="9">
        <f t="shared" ref="C9:J9" si="1">SUM(C7/C8-1)</f>
        <v>4.3922122770361893E-2</v>
      </c>
      <c r="D9" s="9">
        <f t="shared" si="1"/>
        <v>-3.0155568945083977E-2</v>
      </c>
      <c r="E9" s="9">
        <f t="shared" si="1"/>
        <v>-0.11202197448002582</v>
      </c>
      <c r="F9" s="9">
        <f t="shared" si="1"/>
        <v>-7.3639932953158294E-2</v>
      </c>
      <c r="G9" s="9">
        <f t="shared" si="1"/>
        <v>-5.9346542699395322E-2</v>
      </c>
      <c r="H9" s="9">
        <f t="shared" si="1"/>
        <v>-6.1875491186707099E-2</v>
      </c>
      <c r="I9" s="9">
        <f t="shared" si="1"/>
        <v>3.37203084502391E-2</v>
      </c>
      <c r="J9" s="26">
        <f t="shared" si="1"/>
        <v>5.0098088318426548E-2</v>
      </c>
      <c r="K9" s="28">
        <f>SUM(K7/K8-1)</f>
        <v>-1.1877166816621099E-2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65">
        <v>37725</v>
      </c>
      <c r="C11" s="66">
        <v>8701</v>
      </c>
      <c r="D11" s="66">
        <v>23675</v>
      </c>
      <c r="E11" s="66">
        <v>25817</v>
      </c>
      <c r="F11" s="66">
        <v>12757</v>
      </c>
      <c r="G11" s="66">
        <v>20795</v>
      </c>
      <c r="H11" s="66">
        <v>22221</v>
      </c>
      <c r="I11" s="66">
        <v>48515</v>
      </c>
      <c r="J11" s="67">
        <v>25816</v>
      </c>
      <c r="K11" s="59">
        <f>SUM(B11:J11)</f>
        <v>226022</v>
      </c>
    </row>
    <row r="12" spans="1:11" s="20" customFormat="1" ht="18" customHeight="1" x14ac:dyDescent="0.2">
      <c r="A12" s="86" t="s">
        <v>1</v>
      </c>
      <c r="B12" s="96">
        <v>29068</v>
      </c>
      <c r="C12" s="97">
        <v>12024</v>
      </c>
      <c r="D12" s="97">
        <v>0</v>
      </c>
      <c r="E12" s="97">
        <v>32904</v>
      </c>
      <c r="F12" s="97">
        <v>13069</v>
      </c>
      <c r="G12" s="97">
        <v>17483</v>
      </c>
      <c r="H12" s="97">
        <v>23095</v>
      </c>
      <c r="I12" s="97">
        <v>47430</v>
      </c>
      <c r="J12" s="98">
        <v>24515</v>
      </c>
      <c r="K12" s="95">
        <f>SUM(B12:J12)</f>
        <v>199588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0.29781890738956918</v>
      </c>
      <c r="C13" s="15">
        <f t="shared" si="2"/>
        <v>-0.27636393878908849</v>
      </c>
      <c r="D13" s="15" t="e">
        <f t="shared" si="2"/>
        <v>#DIV/0!</v>
      </c>
      <c r="E13" s="15">
        <f t="shared" si="2"/>
        <v>-0.21538414782397275</v>
      </c>
      <c r="F13" s="15">
        <f t="shared" si="2"/>
        <v>-2.3873287933277254E-2</v>
      </c>
      <c r="G13" s="15">
        <f t="shared" si="2"/>
        <v>0.18944117142366879</v>
      </c>
      <c r="H13" s="15">
        <f t="shared" si="2"/>
        <v>-3.7843689110196976E-2</v>
      </c>
      <c r="I13" s="15">
        <f t="shared" si="2"/>
        <v>2.2875816993463971E-2</v>
      </c>
      <c r="J13" s="53">
        <f t="shared" si="2"/>
        <v>5.3069549255557735E-2</v>
      </c>
      <c r="K13" s="28">
        <f t="shared" si="2"/>
        <v>0.1324428322344029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722</v>
      </c>
      <c r="C15" s="69">
        <v>189</v>
      </c>
      <c r="D15" s="69">
        <v>840</v>
      </c>
      <c r="E15" s="69">
        <v>172</v>
      </c>
      <c r="F15" s="69">
        <v>90</v>
      </c>
      <c r="G15" s="69">
        <v>701</v>
      </c>
      <c r="H15" s="69">
        <v>639</v>
      </c>
      <c r="I15" s="69">
        <v>510</v>
      </c>
      <c r="J15" s="70">
        <v>263</v>
      </c>
      <c r="K15" s="59">
        <f>SUM(B15:J15)</f>
        <v>4126</v>
      </c>
    </row>
    <row r="16" spans="1:11" s="2" customFormat="1" ht="18" customHeight="1" x14ac:dyDescent="0.2">
      <c r="A16" s="99" t="s">
        <v>27</v>
      </c>
      <c r="B16" s="100">
        <v>141</v>
      </c>
      <c r="C16" s="101">
        <v>627</v>
      </c>
      <c r="D16" s="101">
        <v>0</v>
      </c>
      <c r="E16" s="101">
        <v>730</v>
      </c>
      <c r="F16" s="101">
        <v>0</v>
      </c>
      <c r="G16" s="101">
        <v>190</v>
      </c>
      <c r="H16" s="101">
        <v>390</v>
      </c>
      <c r="I16" s="101">
        <v>228</v>
      </c>
      <c r="J16" s="102">
        <v>821</v>
      </c>
      <c r="K16" s="95">
        <f>SUM(B16:J16)</f>
        <v>3127</v>
      </c>
    </row>
    <row r="17" spans="1:11" s="3" customFormat="1" ht="18" customHeight="1" thickBot="1" x14ac:dyDescent="0.25">
      <c r="A17" s="32" t="s">
        <v>24</v>
      </c>
      <c r="B17" s="33">
        <f>SUM(+B15/B16-1)</f>
        <v>4.1205673758865249</v>
      </c>
      <c r="C17" s="10">
        <f t="shared" ref="C17:K17" si="3">SUM(+C15/C16-1)</f>
        <v>-0.69856459330143539</v>
      </c>
      <c r="D17" s="10" t="e">
        <f t="shared" si="3"/>
        <v>#DIV/0!</v>
      </c>
      <c r="E17" s="10">
        <f t="shared" si="3"/>
        <v>-0.76438356164383559</v>
      </c>
      <c r="F17" s="10" t="e">
        <f t="shared" si="3"/>
        <v>#DIV/0!</v>
      </c>
      <c r="G17" s="10">
        <f t="shared" si="3"/>
        <v>2.6894736842105265</v>
      </c>
      <c r="H17" s="10">
        <f t="shared" si="3"/>
        <v>0.63846153846153841</v>
      </c>
      <c r="I17" s="10">
        <f t="shared" si="3"/>
        <v>1.236842105263158</v>
      </c>
      <c r="J17" s="27">
        <f t="shared" si="3"/>
        <v>-0.67965895249695496</v>
      </c>
      <c r="K17" s="28">
        <f t="shared" si="3"/>
        <v>0.31947553565717945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535</v>
      </c>
      <c r="C19" s="73">
        <v>149</v>
      </c>
      <c r="D19" s="69">
        <v>149</v>
      </c>
      <c r="E19" s="69">
        <v>297</v>
      </c>
      <c r="F19" s="69">
        <v>97</v>
      </c>
      <c r="G19" s="69">
        <v>47</v>
      </c>
      <c r="H19" s="69">
        <v>183</v>
      </c>
      <c r="I19" s="69">
        <v>545</v>
      </c>
      <c r="J19" s="70">
        <v>1212</v>
      </c>
      <c r="K19" s="59">
        <f>SUM(B19:J19)</f>
        <v>3214</v>
      </c>
    </row>
    <row r="20" spans="1:11" s="2" customFormat="1" ht="18" customHeight="1" x14ac:dyDescent="0.2">
      <c r="A20" s="99" t="s">
        <v>28</v>
      </c>
      <c r="B20" s="104">
        <v>199</v>
      </c>
      <c r="C20" s="105">
        <v>108</v>
      </c>
      <c r="D20" s="101">
        <v>0</v>
      </c>
      <c r="E20" s="101">
        <v>469</v>
      </c>
      <c r="F20" s="101">
        <v>120</v>
      </c>
      <c r="G20" s="101">
        <v>114</v>
      </c>
      <c r="H20" s="101">
        <v>320</v>
      </c>
      <c r="I20" s="101">
        <v>612</v>
      </c>
      <c r="J20" s="106">
        <v>451</v>
      </c>
      <c r="K20" s="95">
        <f>SUM(B20:J20)</f>
        <v>2393</v>
      </c>
    </row>
    <row r="21" spans="1:11" s="3" customFormat="1" ht="18" customHeight="1" x14ac:dyDescent="0.2">
      <c r="A21" s="31" t="s">
        <v>24</v>
      </c>
      <c r="B21" s="43">
        <f>SUM(B19/B20-1)</f>
        <v>1.6884422110552766</v>
      </c>
      <c r="C21" s="48">
        <f t="shared" ref="C21:K21" si="4">SUM(C19/C20-1)</f>
        <v>0.37962962962962954</v>
      </c>
      <c r="D21" s="48" t="e">
        <f t="shared" si="4"/>
        <v>#DIV/0!</v>
      </c>
      <c r="E21" s="48">
        <f t="shared" si="4"/>
        <v>-0.36673773987206826</v>
      </c>
      <c r="F21" s="48">
        <f t="shared" si="4"/>
        <v>-0.19166666666666665</v>
      </c>
      <c r="G21" s="48">
        <f t="shared" si="4"/>
        <v>-0.58771929824561409</v>
      </c>
      <c r="H21" s="48">
        <f t="shared" si="4"/>
        <v>-0.42812499999999998</v>
      </c>
      <c r="I21" s="48">
        <f t="shared" si="4"/>
        <v>-0.10947712418300659</v>
      </c>
      <c r="J21" s="51">
        <f t="shared" si="4"/>
        <v>1.6873614190687363</v>
      </c>
      <c r="K21" s="29">
        <f t="shared" si="4"/>
        <v>0.3430839949853739</v>
      </c>
    </row>
    <row r="22" spans="1:11" s="20" customFormat="1" ht="18" customHeight="1" x14ac:dyDescent="0.2">
      <c r="A22" s="60" t="s">
        <v>32</v>
      </c>
      <c r="B22" s="61">
        <f>SUM(B19+'Oct. '!B22)</f>
        <v>3327</v>
      </c>
      <c r="C22" s="74">
        <f>SUM(C19+'Oct. '!C22)</f>
        <v>1558</v>
      </c>
      <c r="D22" s="74">
        <f>SUM(D19+'Oct. '!D22)</f>
        <v>1651</v>
      </c>
      <c r="E22" s="74">
        <f>SUM(E19+'Oct. '!E22)</f>
        <v>3889</v>
      </c>
      <c r="F22" s="74">
        <f>SUM(F19+'Oct. '!F22)</f>
        <v>2305</v>
      </c>
      <c r="G22" s="74">
        <f>SUM(G19+'Oct. '!G22)</f>
        <v>540</v>
      </c>
      <c r="H22" s="74">
        <f>SUM(H19+'Oct. '!H22)</f>
        <v>3110</v>
      </c>
      <c r="I22" s="74">
        <f>SUM(I19+'Oct. '!I22)</f>
        <v>9880</v>
      </c>
      <c r="J22" s="75">
        <f>SUM(J19+'Oct. '!J22)</f>
        <v>15275</v>
      </c>
      <c r="K22" s="76">
        <f>SUM(B22:J22)</f>
        <v>41535</v>
      </c>
    </row>
    <row r="23" spans="1:11" s="20" customFormat="1" ht="18" customHeight="1" x14ac:dyDescent="0.2">
      <c r="A23" s="91" t="s">
        <v>33</v>
      </c>
      <c r="B23" s="92">
        <f>SUM(B20+'Oct. '!B23)</f>
        <v>4625</v>
      </c>
      <c r="C23" s="93">
        <f>SUM(C20+'Oct. '!C23)</f>
        <v>1085</v>
      </c>
      <c r="D23" s="93">
        <f>SUM(D20+'Oct. '!D23)</f>
        <v>2119</v>
      </c>
      <c r="E23" s="93">
        <f>SUM(E20+'Oct. '!E23)</f>
        <v>3530</v>
      </c>
      <c r="F23" s="93">
        <f>SUM(F20+'Oct. '!F23)</f>
        <v>2588</v>
      </c>
      <c r="G23" s="93">
        <f>SUM(G20+'Oct. '!G23)</f>
        <v>1558</v>
      </c>
      <c r="H23" s="93">
        <f>SUM(H20+'Oct. '!H23)</f>
        <v>3579</v>
      </c>
      <c r="I23" s="93">
        <f>SUM(I20+'Oct. '!I23)</f>
        <v>13313</v>
      </c>
      <c r="J23" s="107">
        <f>SUM(J20+'Oct. '!J23)</f>
        <v>1593</v>
      </c>
      <c r="K23" s="108">
        <f>SUM(B23:J23)</f>
        <v>33990</v>
      </c>
    </row>
    <row r="24" spans="1:11" s="3" customFormat="1" ht="18" customHeight="1" thickBot="1" x14ac:dyDescent="0.25">
      <c r="A24" s="32" t="s">
        <v>24</v>
      </c>
      <c r="B24" s="33">
        <f>SUM(B22/B23-1)</f>
        <v>-0.28064864864864869</v>
      </c>
      <c r="C24" s="10">
        <f t="shared" ref="C24:K24" si="5">SUM(C22/C23-1)</f>
        <v>0.43594470046082945</v>
      </c>
      <c r="D24" s="10">
        <f t="shared" si="5"/>
        <v>-0.22085889570552142</v>
      </c>
      <c r="E24" s="10">
        <f t="shared" si="5"/>
        <v>0.10169971671388112</v>
      </c>
      <c r="F24" s="10">
        <f t="shared" si="5"/>
        <v>-0.10935085007727974</v>
      </c>
      <c r="G24" s="10">
        <f t="shared" si="5"/>
        <v>-0.65340179717586655</v>
      </c>
      <c r="H24" s="10">
        <f t="shared" si="5"/>
        <v>-0.13104219055602129</v>
      </c>
      <c r="I24" s="10">
        <f t="shared" si="5"/>
        <v>-0.25786824907984673</v>
      </c>
      <c r="J24" s="27">
        <f t="shared" si="5"/>
        <v>8.5888261142498425</v>
      </c>
      <c r="K24" s="28">
        <f t="shared" si="5"/>
        <v>0.22197705207413954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3" orientation="landscape" r:id="rId1"/>
  <headerFooter>
    <oddFooter>&amp;L&amp;G&amp;R&amp;D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V41"/>
  <sheetViews>
    <sheetView zoomScale="80" zoomScaleNormal="80" zoomScaleSheetLayoutView="75" workbookViewId="0">
      <pane xSplit="1" ySplit="3" topLeftCell="B4" activePane="bottomRight" state="frozen"/>
      <selection activeCell="O14" sqref="O14"/>
      <selection pane="topRight" activeCell="O14" sqref="O14"/>
      <selection pane="bottomLeft" activeCell="O14" sqref="O14"/>
      <selection pane="bottomRight" activeCell="F25" sqref="F25"/>
    </sheetView>
  </sheetViews>
  <sheetFormatPr defaultColWidth="9.140625" defaultRowHeight="12.75" x14ac:dyDescent="0.2"/>
  <cols>
    <col min="1" max="1" width="27.28515625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50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91168</v>
      </c>
      <c r="C4" s="57">
        <v>21614</v>
      </c>
      <c r="D4" s="57">
        <v>64661</v>
      </c>
      <c r="E4" s="57">
        <v>63835</v>
      </c>
      <c r="F4" s="57">
        <v>32054</v>
      </c>
      <c r="G4" s="57">
        <v>56372</v>
      </c>
      <c r="H4" s="57">
        <v>55379</v>
      </c>
      <c r="I4" s="57">
        <v>137973</v>
      </c>
      <c r="J4" s="58">
        <v>65955</v>
      </c>
      <c r="K4" s="59">
        <f>SUM(B4:J4)</f>
        <v>589011</v>
      </c>
    </row>
    <row r="5" spans="1:11" s="20" customFormat="1" ht="18" customHeight="1" thickBot="1" x14ac:dyDescent="0.25">
      <c r="A5" s="86" t="s">
        <v>23</v>
      </c>
      <c r="B5" s="109">
        <v>78919</v>
      </c>
      <c r="C5" s="110">
        <v>26995</v>
      </c>
      <c r="D5" s="110">
        <v>0</v>
      </c>
      <c r="E5" s="110">
        <v>104904</v>
      </c>
      <c r="F5" s="110">
        <v>30718</v>
      </c>
      <c r="G5" s="110">
        <v>38543</v>
      </c>
      <c r="H5" s="110">
        <v>61234</v>
      </c>
      <c r="I5" s="110">
        <v>145088</v>
      </c>
      <c r="J5" s="111">
        <v>68371</v>
      </c>
      <c r="K5" s="90">
        <f>SUM(B5:J5)</f>
        <v>554772</v>
      </c>
    </row>
    <row r="6" spans="1:11" s="3" customFormat="1" ht="18" customHeight="1" x14ac:dyDescent="0.2">
      <c r="A6" s="31" t="s">
        <v>24</v>
      </c>
      <c r="B6" s="43">
        <f>SUM(B4/B5-1)</f>
        <v>0.15520977204475472</v>
      </c>
      <c r="C6" s="43">
        <f t="shared" ref="C6:J6" si="0">SUM(C4/C5-1)</f>
        <v>-0.19933320985367664</v>
      </c>
      <c r="D6" s="43" t="e">
        <f t="shared" si="0"/>
        <v>#DIV/0!</v>
      </c>
      <c r="E6" s="43">
        <f t="shared" si="0"/>
        <v>-0.39149126820712266</v>
      </c>
      <c r="F6" s="43">
        <f t="shared" si="0"/>
        <v>4.3492414870759832E-2</v>
      </c>
      <c r="G6" s="43">
        <f t="shared" si="0"/>
        <v>0.46257426770100918</v>
      </c>
      <c r="H6" s="43">
        <f t="shared" si="0"/>
        <v>-9.561681418819612E-2</v>
      </c>
      <c r="I6" s="43">
        <f t="shared" si="0"/>
        <v>-4.9039203793559749E-2</v>
      </c>
      <c r="J6" s="49">
        <f t="shared" si="0"/>
        <v>-3.533661932690757E-2</v>
      </c>
      <c r="K6" s="50">
        <f>SUM(K4/K5-1)</f>
        <v>6.1717246003763604E-2</v>
      </c>
    </row>
    <row r="7" spans="1:11" s="20" customFormat="1" ht="18" customHeight="1" x14ac:dyDescent="0.2">
      <c r="A7" s="60" t="s">
        <v>29</v>
      </c>
      <c r="B7" s="61">
        <f>SUM(B4+'Nov. '!B7)</f>
        <v>1200925</v>
      </c>
      <c r="C7" s="61">
        <f>SUM(C4+'Nov. '!C7)</f>
        <v>297912</v>
      </c>
      <c r="D7" s="61">
        <f>SUM(D4+'Nov. '!D7)</f>
        <v>697243</v>
      </c>
      <c r="E7" s="61">
        <f>SUM(E4+'Nov. '!E7)</f>
        <v>813189</v>
      </c>
      <c r="F7" s="61">
        <f>SUM(F4+'Nov. '!F7)</f>
        <v>438815</v>
      </c>
      <c r="G7" s="61">
        <f>SUM(G4+'Nov. '!G7)</f>
        <v>528644</v>
      </c>
      <c r="H7" s="61">
        <f>SUM(H4+'Nov. '!H7)</f>
        <v>723849</v>
      </c>
      <c r="I7" s="61">
        <f>SUM(I4+'Nov. '!I7)</f>
        <v>1553041</v>
      </c>
      <c r="J7" s="62">
        <f>SUM(J4+'Nov. '!J7)</f>
        <v>848001.9</v>
      </c>
      <c r="K7" s="63">
        <f>SUM(B7:J7)</f>
        <v>7101619.9000000004</v>
      </c>
    </row>
    <row r="8" spans="1:11" s="20" customFormat="1" ht="18" customHeight="1" x14ac:dyDescent="0.2">
      <c r="A8" s="91" t="s">
        <v>30</v>
      </c>
      <c r="B8" s="92">
        <v>1141628</v>
      </c>
      <c r="C8" s="93">
        <v>291668</v>
      </c>
      <c r="D8" s="93">
        <v>652251</v>
      </c>
      <c r="E8" s="93">
        <v>948792</v>
      </c>
      <c r="F8" s="93">
        <v>469814</v>
      </c>
      <c r="G8" s="93">
        <v>540611</v>
      </c>
      <c r="H8" s="93">
        <v>773794</v>
      </c>
      <c r="I8" s="93">
        <v>1513996</v>
      </c>
      <c r="J8" s="94">
        <v>813108</v>
      </c>
      <c r="K8" s="95">
        <f>SUM(B8:J8)</f>
        <v>7145662</v>
      </c>
    </row>
    <row r="9" spans="1:11" s="3" customFormat="1" ht="18" customHeight="1" thickBot="1" x14ac:dyDescent="0.25">
      <c r="A9" s="32" t="s">
        <v>24</v>
      </c>
      <c r="B9" s="30">
        <f>SUM(B7/B8-1)</f>
        <v>5.1940737262926362E-2</v>
      </c>
      <c r="C9" s="9">
        <f t="shared" ref="C9:J9" si="1">SUM(C7/C8-1)</f>
        <v>2.1407902135304635E-2</v>
      </c>
      <c r="D9" s="9">
        <f t="shared" si="1"/>
        <v>6.8979579946983671E-2</v>
      </c>
      <c r="E9" s="9">
        <f t="shared" si="1"/>
        <v>-0.1429217362709635</v>
      </c>
      <c r="F9" s="9">
        <f t="shared" si="1"/>
        <v>-6.5981430949269337E-2</v>
      </c>
      <c r="G9" s="9">
        <f t="shared" si="1"/>
        <v>-2.2136064563984093E-2</v>
      </c>
      <c r="H9" s="9">
        <f t="shared" si="1"/>
        <v>-6.4545602576396299E-2</v>
      </c>
      <c r="I9" s="9">
        <f t="shared" si="1"/>
        <v>2.578936800361431E-2</v>
      </c>
      <c r="J9" s="26">
        <f t="shared" si="1"/>
        <v>4.2914225416549767E-2</v>
      </c>
      <c r="K9" s="28">
        <f>SUM(K7/K8-1)</f>
        <v>-6.1634737271367701E-3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65">
        <v>33586</v>
      </c>
      <c r="C11" s="66">
        <v>7898</v>
      </c>
      <c r="D11" s="66">
        <v>23738</v>
      </c>
      <c r="E11" s="66">
        <v>23502</v>
      </c>
      <c r="F11" s="66">
        <v>11856</v>
      </c>
      <c r="G11" s="66">
        <v>20673</v>
      </c>
      <c r="H11" s="66">
        <v>20470</v>
      </c>
      <c r="I11" s="66">
        <v>51066</v>
      </c>
      <c r="J11" s="67">
        <v>24274</v>
      </c>
      <c r="K11" s="59">
        <f>SUM(B11:J11)</f>
        <v>217063</v>
      </c>
    </row>
    <row r="12" spans="1:11" s="20" customFormat="1" ht="18" customHeight="1" thickBot="1" x14ac:dyDescent="0.25">
      <c r="A12" s="86" t="s">
        <v>1</v>
      </c>
      <c r="B12" s="112">
        <v>29128</v>
      </c>
      <c r="C12" s="113">
        <v>9896</v>
      </c>
      <c r="D12" s="113">
        <v>0</v>
      </c>
      <c r="E12" s="113">
        <v>38718</v>
      </c>
      <c r="F12" s="113">
        <v>11377</v>
      </c>
      <c r="G12" s="113">
        <v>14158</v>
      </c>
      <c r="H12" s="113">
        <v>22627</v>
      </c>
      <c r="I12" s="113">
        <v>53590</v>
      </c>
      <c r="J12" s="114">
        <v>25239</v>
      </c>
      <c r="K12" s="95">
        <f>SUM(B12:J12)</f>
        <v>204733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0.15304861301840145</v>
      </c>
      <c r="C13" s="15">
        <f t="shared" si="2"/>
        <v>-0.20189975747776878</v>
      </c>
      <c r="D13" s="15" t="e">
        <f t="shared" si="2"/>
        <v>#DIV/0!</v>
      </c>
      <c r="E13" s="15">
        <f t="shared" si="2"/>
        <v>-0.39299550596621724</v>
      </c>
      <c r="F13" s="15">
        <f t="shared" si="2"/>
        <v>4.2102487474729777E-2</v>
      </c>
      <c r="G13" s="15">
        <f t="shared" si="2"/>
        <v>0.46016386495267692</v>
      </c>
      <c r="H13" s="15">
        <f t="shared" si="2"/>
        <v>-9.5328589737923686E-2</v>
      </c>
      <c r="I13" s="15">
        <f t="shared" si="2"/>
        <v>-4.7098339242395926E-2</v>
      </c>
      <c r="J13" s="53">
        <f t="shared" si="2"/>
        <v>-3.823447838662386E-2</v>
      </c>
      <c r="K13" s="28">
        <f t="shared" si="2"/>
        <v>6.0224780567861513E-2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486</v>
      </c>
      <c r="C15" s="69">
        <v>289</v>
      </c>
      <c r="D15" s="69">
        <v>568</v>
      </c>
      <c r="E15" s="69">
        <v>380</v>
      </c>
      <c r="F15" s="69">
        <v>43</v>
      </c>
      <c r="G15" s="69">
        <v>555</v>
      </c>
      <c r="H15" s="69">
        <v>101</v>
      </c>
      <c r="I15" s="69">
        <v>95</v>
      </c>
      <c r="J15" s="70">
        <v>415</v>
      </c>
      <c r="K15" s="59">
        <f>SUM(B15:J15)</f>
        <v>2932</v>
      </c>
    </row>
    <row r="16" spans="1:11" s="2" customFormat="1" ht="18" customHeight="1" x14ac:dyDescent="0.2">
      <c r="A16" s="99" t="s">
        <v>27</v>
      </c>
      <c r="B16" s="100">
        <v>273</v>
      </c>
      <c r="C16" s="101">
        <v>276</v>
      </c>
      <c r="D16" s="101">
        <v>0</v>
      </c>
      <c r="E16" s="101">
        <v>365</v>
      </c>
      <c r="F16" s="101">
        <v>0</v>
      </c>
      <c r="G16" s="101">
        <v>316</v>
      </c>
      <c r="H16" s="101">
        <v>141</v>
      </c>
      <c r="I16" s="101">
        <v>395</v>
      </c>
      <c r="J16" s="102">
        <v>226</v>
      </c>
      <c r="K16" s="95">
        <f>SUM(B16:J16)</f>
        <v>1992</v>
      </c>
    </row>
    <row r="17" spans="1:11" s="3" customFormat="1" ht="18" customHeight="1" thickBot="1" x14ac:dyDescent="0.25">
      <c r="A17" s="32" t="s">
        <v>24</v>
      </c>
      <c r="B17" s="33">
        <f>SUM(+B15/B16-1)</f>
        <v>0.78021978021978011</v>
      </c>
      <c r="C17" s="10">
        <f t="shared" ref="C17:K17" si="3">SUM(+C15/C16-1)</f>
        <v>4.7101449275362306E-2</v>
      </c>
      <c r="D17" s="10" t="e">
        <f t="shared" si="3"/>
        <v>#DIV/0!</v>
      </c>
      <c r="E17" s="10">
        <f t="shared" si="3"/>
        <v>4.1095890410958846E-2</v>
      </c>
      <c r="F17" s="10" t="e">
        <f t="shared" si="3"/>
        <v>#DIV/0!</v>
      </c>
      <c r="G17" s="10">
        <f t="shared" si="3"/>
        <v>0.75632911392405067</v>
      </c>
      <c r="H17" s="10">
        <f t="shared" si="3"/>
        <v>-0.28368794326241131</v>
      </c>
      <c r="I17" s="10">
        <f t="shared" si="3"/>
        <v>-0.759493670886076</v>
      </c>
      <c r="J17" s="27">
        <f t="shared" si="3"/>
        <v>0.83628318584070804</v>
      </c>
      <c r="K17" s="28">
        <f t="shared" si="3"/>
        <v>0.47188755020080331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320</v>
      </c>
      <c r="C19" s="73">
        <v>129</v>
      </c>
      <c r="D19" s="69">
        <v>181</v>
      </c>
      <c r="E19" s="69">
        <v>192</v>
      </c>
      <c r="F19" s="69">
        <v>146</v>
      </c>
      <c r="G19" s="69">
        <v>52</v>
      </c>
      <c r="H19" s="69">
        <v>158</v>
      </c>
      <c r="I19" s="69">
        <v>462</v>
      </c>
      <c r="J19" s="70">
        <v>1365</v>
      </c>
      <c r="K19" s="59">
        <f>SUM(B19:J19)</f>
        <v>3005</v>
      </c>
    </row>
    <row r="20" spans="1:11" s="2" customFormat="1" ht="18" customHeight="1" x14ac:dyDescent="0.2">
      <c r="A20" s="99" t="s">
        <v>28</v>
      </c>
      <c r="B20" s="115">
        <v>285</v>
      </c>
      <c r="C20" s="105">
        <v>65</v>
      </c>
      <c r="D20" s="101">
        <v>0</v>
      </c>
      <c r="E20" s="101">
        <v>299</v>
      </c>
      <c r="F20" s="101">
        <v>102</v>
      </c>
      <c r="G20" s="101">
        <v>35</v>
      </c>
      <c r="H20" s="101">
        <v>278</v>
      </c>
      <c r="I20" s="101">
        <v>510</v>
      </c>
      <c r="J20" s="102">
        <v>837</v>
      </c>
      <c r="K20" s="95">
        <f>SUM(B20:J20)</f>
        <v>2411</v>
      </c>
    </row>
    <row r="21" spans="1:11" s="3" customFormat="1" ht="18" customHeight="1" x14ac:dyDescent="0.2">
      <c r="A21" s="31" t="s">
        <v>24</v>
      </c>
      <c r="B21" s="43">
        <f>SUM(B19/B20-1)</f>
        <v>0.12280701754385959</v>
      </c>
      <c r="C21" s="48">
        <f t="shared" ref="C21:K21" si="4">SUM(C19/C20-1)</f>
        <v>0.98461538461538467</v>
      </c>
      <c r="D21" s="48" t="e">
        <f t="shared" si="4"/>
        <v>#DIV/0!</v>
      </c>
      <c r="E21" s="48">
        <f t="shared" si="4"/>
        <v>-0.35785953177257523</v>
      </c>
      <c r="F21" s="48">
        <f t="shared" si="4"/>
        <v>0.43137254901960786</v>
      </c>
      <c r="G21" s="48">
        <f t="shared" si="4"/>
        <v>0.48571428571428577</v>
      </c>
      <c r="H21" s="48">
        <f t="shared" si="4"/>
        <v>-0.43165467625899279</v>
      </c>
      <c r="I21" s="48">
        <f t="shared" si="4"/>
        <v>-9.4117647058823528E-2</v>
      </c>
      <c r="J21" s="51">
        <f t="shared" si="4"/>
        <v>0.63082437275985659</v>
      </c>
      <c r="K21" s="29">
        <f t="shared" si="4"/>
        <v>0.24637080049771876</v>
      </c>
    </row>
    <row r="22" spans="1:11" s="20" customFormat="1" ht="18" customHeight="1" x14ac:dyDescent="0.2">
      <c r="A22" s="60" t="s">
        <v>32</v>
      </c>
      <c r="B22" s="61">
        <f>SUM(B19+'Nov. '!B22)</f>
        <v>3647</v>
      </c>
      <c r="C22" s="74">
        <f>SUM(C19+'Nov. '!C22)</f>
        <v>1687</v>
      </c>
      <c r="D22" s="74">
        <f>SUM(D19+'Nov. '!D22)</f>
        <v>1832</v>
      </c>
      <c r="E22" s="74">
        <f>SUM(E19+'Nov. '!E22)</f>
        <v>4081</v>
      </c>
      <c r="F22" s="74">
        <f>SUM(F19+'Nov. '!F22)</f>
        <v>2451</v>
      </c>
      <c r="G22" s="74">
        <f>SUM(G19+'Nov. '!G22)</f>
        <v>592</v>
      </c>
      <c r="H22" s="74">
        <f>SUM(H19+'Nov. '!H22)</f>
        <v>3268</v>
      </c>
      <c r="I22" s="74">
        <f>SUM(I19+'Nov. '!I22)</f>
        <v>10342</v>
      </c>
      <c r="J22" s="75">
        <f>SUM(J19+'Nov. '!J22)</f>
        <v>16640</v>
      </c>
      <c r="K22" s="76">
        <f>SUM(B22:J22)</f>
        <v>44540</v>
      </c>
    </row>
    <row r="23" spans="1:11" s="20" customFormat="1" ht="18" customHeight="1" x14ac:dyDescent="0.2">
      <c r="A23" s="91" t="s">
        <v>33</v>
      </c>
      <c r="B23" s="92">
        <f>SUM(B20+'Nov. '!B23)</f>
        <v>4910</v>
      </c>
      <c r="C23" s="93">
        <f>SUM(C20+'Nov. '!C23)</f>
        <v>1150</v>
      </c>
      <c r="D23" s="93">
        <f>SUM(D20+'Nov. '!D23)</f>
        <v>2119</v>
      </c>
      <c r="E23" s="93">
        <f>SUM(E20+'Nov. '!E23)</f>
        <v>3829</v>
      </c>
      <c r="F23" s="93">
        <f>SUM(F20+'Nov. '!F23)</f>
        <v>2690</v>
      </c>
      <c r="G23" s="93">
        <f>SUM(G20+'Nov. '!G23)</f>
        <v>1593</v>
      </c>
      <c r="H23" s="93">
        <f>SUM(H20+'Nov. '!H23)</f>
        <v>3857</v>
      </c>
      <c r="I23" s="93">
        <f>SUM(I20+'Nov. '!I23)</f>
        <v>13823</v>
      </c>
      <c r="J23" s="107">
        <f>SUM(J20+'Nov. '!J23)</f>
        <v>2430</v>
      </c>
      <c r="K23" s="108">
        <f>SUM(B23:J23)</f>
        <v>36401</v>
      </c>
    </row>
    <row r="24" spans="1:11" s="3" customFormat="1" ht="18" customHeight="1" thickBot="1" x14ac:dyDescent="0.25">
      <c r="A24" s="32" t="s">
        <v>24</v>
      </c>
      <c r="B24" s="33">
        <f>SUM(B22/B23-1)</f>
        <v>-0.25723014256619148</v>
      </c>
      <c r="C24" s="10">
        <f t="shared" ref="C24:K24" si="5">SUM(C22/C23-1)</f>
        <v>0.46695652173913049</v>
      </c>
      <c r="D24" s="10">
        <f t="shared" si="5"/>
        <v>-0.13544124587069373</v>
      </c>
      <c r="E24" s="10">
        <f t="shared" si="5"/>
        <v>6.5813528336380323E-2</v>
      </c>
      <c r="F24" s="10">
        <f t="shared" si="5"/>
        <v>-8.8847583643122729E-2</v>
      </c>
      <c r="G24" s="10">
        <f t="shared" si="5"/>
        <v>-0.62837413684871313</v>
      </c>
      <c r="H24" s="10">
        <f t="shared" si="5"/>
        <v>-0.15270935960591137</v>
      </c>
      <c r="I24" s="10">
        <f t="shared" si="5"/>
        <v>-0.25182666570209067</v>
      </c>
      <c r="J24" s="27">
        <f t="shared" si="5"/>
        <v>5.8477366255144032</v>
      </c>
      <c r="K24" s="28">
        <f t="shared" si="5"/>
        <v>0.22359275844070226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41"/>
  <sheetViews>
    <sheetView zoomScale="90" zoomScaleNormal="90" zoomScaleSheetLayoutView="75" workbookViewId="0">
      <pane xSplit="1" ySplit="3" topLeftCell="B4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39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53379</v>
      </c>
      <c r="C4" s="57">
        <v>20311</v>
      </c>
      <c r="D4" s="57">
        <v>0</v>
      </c>
      <c r="E4" s="57">
        <v>55490</v>
      </c>
      <c r="F4" s="57">
        <v>28383</v>
      </c>
      <c r="G4" s="57">
        <v>27219</v>
      </c>
      <c r="H4" s="57">
        <v>47506</v>
      </c>
      <c r="I4" s="57">
        <v>111396</v>
      </c>
      <c r="J4" s="58">
        <v>51341</v>
      </c>
      <c r="K4" s="59">
        <f>SUM(B4:J4)</f>
        <v>395025</v>
      </c>
    </row>
    <row r="5" spans="1:11" s="20" customFormat="1" ht="18" customHeight="1" x14ac:dyDescent="0.2">
      <c r="A5" s="86" t="s">
        <v>23</v>
      </c>
      <c r="B5" s="87">
        <v>62898</v>
      </c>
      <c r="C5" s="88">
        <v>16505</v>
      </c>
      <c r="D5" s="88">
        <v>45602</v>
      </c>
      <c r="E5" s="88">
        <v>68175</v>
      </c>
      <c r="F5" s="88">
        <v>30459</v>
      </c>
      <c r="G5" s="88">
        <v>32532</v>
      </c>
      <c r="H5" s="88">
        <v>49257</v>
      </c>
      <c r="I5" s="88">
        <v>106021</v>
      </c>
      <c r="J5" s="89">
        <v>49777</v>
      </c>
      <c r="K5" s="90">
        <f>SUM(B5:J5)</f>
        <v>461226</v>
      </c>
    </row>
    <row r="6" spans="1:11" s="3" customFormat="1" ht="18" customHeight="1" x14ac:dyDescent="0.2">
      <c r="A6" s="31" t="s">
        <v>24</v>
      </c>
      <c r="B6" s="43">
        <f>SUM(B4/B5-1)</f>
        <v>-0.15134026519126209</v>
      </c>
      <c r="C6" s="43">
        <f t="shared" ref="C6:J6" si="0">SUM(C4/C5-1)</f>
        <v>0.23059678885186297</v>
      </c>
      <c r="D6" s="43">
        <f t="shared" si="0"/>
        <v>-1</v>
      </c>
      <c r="E6" s="43">
        <f t="shared" si="0"/>
        <v>-0.18606527319398602</v>
      </c>
      <c r="F6" s="43">
        <f t="shared" si="0"/>
        <v>-6.815719491775829E-2</v>
      </c>
      <c r="G6" s="43">
        <f t="shared" si="0"/>
        <v>-0.16331611951309477</v>
      </c>
      <c r="H6" s="43">
        <f t="shared" si="0"/>
        <v>-3.554824694967218E-2</v>
      </c>
      <c r="I6" s="43">
        <f t="shared" si="0"/>
        <v>5.0697503324812931E-2</v>
      </c>
      <c r="J6" s="49">
        <f t="shared" si="0"/>
        <v>3.1420133796733474E-2</v>
      </c>
      <c r="K6" s="50">
        <f>SUM(K4/K5-1)</f>
        <v>-0.14353267161868588</v>
      </c>
    </row>
    <row r="7" spans="1:11" s="20" customFormat="1" ht="18" customHeight="1" x14ac:dyDescent="0.2">
      <c r="A7" s="60" t="s">
        <v>29</v>
      </c>
      <c r="B7" s="61">
        <f t="shared" ref="B7:K7" si="1">SUM(B4)</f>
        <v>53379</v>
      </c>
      <c r="C7" s="61">
        <f>SUM(C4)</f>
        <v>20311</v>
      </c>
      <c r="D7" s="61">
        <f t="shared" si="1"/>
        <v>0</v>
      </c>
      <c r="E7" s="61">
        <f t="shared" si="1"/>
        <v>55490</v>
      </c>
      <c r="F7" s="61">
        <f t="shared" si="1"/>
        <v>28383</v>
      </c>
      <c r="G7" s="61">
        <f t="shared" si="1"/>
        <v>27219</v>
      </c>
      <c r="H7" s="61">
        <f t="shared" si="1"/>
        <v>47506</v>
      </c>
      <c r="I7" s="61">
        <f t="shared" si="1"/>
        <v>111396</v>
      </c>
      <c r="J7" s="62">
        <f t="shared" si="1"/>
        <v>51341</v>
      </c>
      <c r="K7" s="76">
        <f t="shared" si="1"/>
        <v>395025</v>
      </c>
    </row>
    <row r="8" spans="1:11" s="20" customFormat="1" ht="18" customHeight="1" x14ac:dyDescent="0.2">
      <c r="A8" s="91" t="s">
        <v>30</v>
      </c>
      <c r="B8" s="92">
        <f>SUM(B5)</f>
        <v>62898</v>
      </c>
      <c r="C8" s="92">
        <f t="shared" ref="C8:J8" si="2">SUM(C5)</f>
        <v>16505</v>
      </c>
      <c r="D8" s="92">
        <f t="shared" si="2"/>
        <v>45602</v>
      </c>
      <c r="E8" s="92">
        <f t="shared" si="2"/>
        <v>68175</v>
      </c>
      <c r="F8" s="92">
        <f t="shared" si="2"/>
        <v>30459</v>
      </c>
      <c r="G8" s="92">
        <f t="shared" si="2"/>
        <v>32532</v>
      </c>
      <c r="H8" s="92">
        <f t="shared" si="2"/>
        <v>49257</v>
      </c>
      <c r="I8" s="92">
        <f t="shared" si="2"/>
        <v>106021</v>
      </c>
      <c r="J8" s="92">
        <f t="shared" si="2"/>
        <v>49777</v>
      </c>
      <c r="K8" s="103">
        <f>SUM(K5)</f>
        <v>461226</v>
      </c>
    </row>
    <row r="9" spans="1:11" s="3" customFormat="1" ht="18" customHeight="1" thickBot="1" x14ac:dyDescent="0.25">
      <c r="A9" s="32" t="s">
        <v>24</v>
      </c>
      <c r="B9" s="30">
        <f>SUM(B7/B8-1)</f>
        <v>-0.15134026519126209</v>
      </c>
      <c r="C9" s="9">
        <f t="shared" ref="C9:K9" si="3">SUM(C7/C8-1)</f>
        <v>0.23059678885186297</v>
      </c>
      <c r="D9" s="9">
        <f t="shared" si="3"/>
        <v>-1</v>
      </c>
      <c r="E9" s="9">
        <f t="shared" si="3"/>
        <v>-0.18606527319398602</v>
      </c>
      <c r="F9" s="9">
        <f t="shared" si="3"/>
        <v>-6.815719491775829E-2</v>
      </c>
      <c r="G9" s="9">
        <f t="shared" si="3"/>
        <v>-0.16331611951309477</v>
      </c>
      <c r="H9" s="9">
        <f t="shared" si="3"/>
        <v>-3.554824694967218E-2</v>
      </c>
      <c r="I9" s="9">
        <f t="shared" si="3"/>
        <v>5.0697503324812931E-2</v>
      </c>
      <c r="J9" s="26">
        <f t="shared" si="3"/>
        <v>3.1420133796733474E-2</v>
      </c>
      <c r="K9" s="28">
        <f t="shared" si="3"/>
        <v>-0.14353267161868588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45"/>
    </row>
    <row r="11" spans="1:11" s="20" customFormat="1" ht="18" customHeight="1" thickBot="1" x14ac:dyDescent="0.25">
      <c r="A11" s="55" t="s">
        <v>0</v>
      </c>
      <c r="B11" s="65">
        <v>19770</v>
      </c>
      <c r="C11" s="66">
        <v>7481</v>
      </c>
      <c r="D11" s="66">
        <v>0</v>
      </c>
      <c r="E11" s="66">
        <v>20402</v>
      </c>
      <c r="F11" s="66">
        <v>10492</v>
      </c>
      <c r="G11" s="66">
        <v>10054</v>
      </c>
      <c r="H11" s="66">
        <v>17501</v>
      </c>
      <c r="I11" s="66">
        <v>41093</v>
      </c>
      <c r="J11" s="67">
        <v>18718</v>
      </c>
      <c r="K11" s="59">
        <f>SUM(B11:J11)</f>
        <v>145511</v>
      </c>
    </row>
    <row r="12" spans="1:11" s="20" customFormat="1" ht="18" customHeight="1" x14ac:dyDescent="0.2">
      <c r="A12" s="86" t="s">
        <v>1</v>
      </c>
      <c r="B12" s="96">
        <v>23275</v>
      </c>
      <c r="C12" s="97">
        <v>6085</v>
      </c>
      <c r="D12" s="97">
        <v>16671</v>
      </c>
      <c r="E12" s="97">
        <v>25202</v>
      </c>
      <c r="F12" s="97">
        <v>11246</v>
      </c>
      <c r="G12" s="97">
        <v>12010</v>
      </c>
      <c r="H12" s="97">
        <v>18186</v>
      </c>
      <c r="I12" s="97">
        <v>39217</v>
      </c>
      <c r="J12" s="98">
        <v>18067</v>
      </c>
      <c r="K12" s="95">
        <f>SUM(B12:J12)</f>
        <v>169959</v>
      </c>
    </row>
    <row r="13" spans="1:11" s="3" customFormat="1" ht="18" customHeight="1" thickBot="1" x14ac:dyDescent="0.25">
      <c r="A13" s="32" t="s">
        <v>25</v>
      </c>
      <c r="B13" s="52">
        <f>SUM(+B11/B12-1)</f>
        <v>-0.15059076262083781</v>
      </c>
      <c r="C13" s="15">
        <f t="shared" ref="C13:K13" si="4">SUM(+C11/C12-1)</f>
        <v>0.229416598192276</v>
      </c>
      <c r="D13" s="15">
        <f t="shared" si="4"/>
        <v>-1</v>
      </c>
      <c r="E13" s="15">
        <f t="shared" si="4"/>
        <v>-0.1904610745178954</v>
      </c>
      <c r="F13" s="15">
        <f t="shared" si="4"/>
        <v>-6.7046060821625453E-2</v>
      </c>
      <c r="G13" s="15">
        <f t="shared" si="4"/>
        <v>-0.16286427976686091</v>
      </c>
      <c r="H13" s="15">
        <f t="shared" si="4"/>
        <v>-3.7666336742549267E-2</v>
      </c>
      <c r="I13" s="15">
        <f t="shared" si="4"/>
        <v>4.7836397480684356E-2</v>
      </c>
      <c r="J13" s="53">
        <f t="shared" si="4"/>
        <v>3.6032545524990356E-2</v>
      </c>
      <c r="K13" s="28">
        <f t="shared" si="4"/>
        <v>-0.14384645708670918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0</v>
      </c>
      <c r="C15" s="69">
        <v>112</v>
      </c>
      <c r="D15" s="69">
        <v>0</v>
      </c>
      <c r="E15" s="69">
        <v>405</v>
      </c>
      <c r="F15" s="69">
        <v>55</v>
      </c>
      <c r="G15" s="69">
        <v>73</v>
      </c>
      <c r="H15" s="69">
        <v>253</v>
      </c>
      <c r="I15" s="69">
        <v>445</v>
      </c>
      <c r="J15" s="70">
        <v>802</v>
      </c>
      <c r="K15" s="59">
        <f>SUM(B15:J15)</f>
        <v>2145</v>
      </c>
    </row>
    <row r="16" spans="1:11" s="2" customFormat="1" ht="18" customHeight="1" x14ac:dyDescent="0.2">
      <c r="A16" s="99" t="s">
        <v>27</v>
      </c>
      <c r="B16" s="100">
        <v>55</v>
      </c>
      <c r="C16" s="101">
        <v>65</v>
      </c>
      <c r="D16" s="101">
        <v>590</v>
      </c>
      <c r="E16" s="101">
        <v>130</v>
      </c>
      <c r="F16" s="101">
        <v>95</v>
      </c>
      <c r="G16" s="101">
        <v>105</v>
      </c>
      <c r="H16" s="101">
        <v>155</v>
      </c>
      <c r="I16" s="101">
        <v>135</v>
      </c>
      <c r="J16" s="102">
        <v>996</v>
      </c>
      <c r="K16" s="95">
        <f>SUM(B16:J16)</f>
        <v>2326</v>
      </c>
    </row>
    <row r="17" spans="1:11" s="3" customFormat="1" ht="18" customHeight="1" thickBot="1" x14ac:dyDescent="0.25">
      <c r="A17" s="32" t="s">
        <v>24</v>
      </c>
      <c r="B17" s="33">
        <f t="shared" ref="B17:J17" si="5">SUM(+B15/B16-1)</f>
        <v>-1</v>
      </c>
      <c r="C17" s="10">
        <f t="shared" si="5"/>
        <v>0.72307692307692317</v>
      </c>
      <c r="D17" s="10">
        <f t="shared" si="5"/>
        <v>-1</v>
      </c>
      <c r="E17" s="10">
        <f t="shared" si="5"/>
        <v>2.1153846153846154</v>
      </c>
      <c r="F17" s="10">
        <f t="shared" si="5"/>
        <v>-0.42105263157894735</v>
      </c>
      <c r="G17" s="10">
        <f t="shared" si="5"/>
        <v>-0.30476190476190479</v>
      </c>
      <c r="H17" s="10">
        <f t="shared" si="5"/>
        <v>0.63225806451612909</v>
      </c>
      <c r="I17" s="10">
        <f t="shared" si="5"/>
        <v>2.2962962962962963</v>
      </c>
      <c r="J17" s="27">
        <f t="shared" si="5"/>
        <v>-0.19477911646586343</v>
      </c>
      <c r="K17" s="28">
        <f t="shared" ref="K17" si="6">SUM(+K15/K16-1)</f>
        <v>-7.7815993121238214E-2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81">
        <v>102</v>
      </c>
      <c r="C19" s="82">
        <v>49</v>
      </c>
      <c r="D19" s="83">
        <v>0</v>
      </c>
      <c r="E19" s="83">
        <v>240</v>
      </c>
      <c r="F19" s="83">
        <v>82</v>
      </c>
      <c r="G19" s="83">
        <v>36</v>
      </c>
      <c r="H19" s="83">
        <v>176</v>
      </c>
      <c r="I19" s="83">
        <v>551</v>
      </c>
      <c r="J19" s="84">
        <v>481</v>
      </c>
      <c r="K19" s="59">
        <f>SUM(B19:J19)</f>
        <v>1717</v>
      </c>
    </row>
    <row r="20" spans="1:11" s="2" customFormat="1" ht="18" customHeight="1" x14ac:dyDescent="0.2">
      <c r="A20" s="99" t="s">
        <v>28</v>
      </c>
      <c r="B20" s="104">
        <v>356</v>
      </c>
      <c r="C20" s="105">
        <v>11</v>
      </c>
      <c r="D20" s="101">
        <v>216</v>
      </c>
      <c r="E20" s="101">
        <v>136</v>
      </c>
      <c r="F20" s="101">
        <v>110</v>
      </c>
      <c r="G20" s="101">
        <v>85</v>
      </c>
      <c r="H20" s="101">
        <v>127</v>
      </c>
      <c r="I20" s="101">
        <v>529</v>
      </c>
      <c r="J20" s="106">
        <v>59</v>
      </c>
      <c r="K20" s="95">
        <f>SUM(B20:J20)</f>
        <v>1629</v>
      </c>
    </row>
    <row r="21" spans="1:11" s="3" customFormat="1" ht="18" customHeight="1" x14ac:dyDescent="0.2">
      <c r="A21" s="31" t="s">
        <v>24</v>
      </c>
      <c r="B21" s="43">
        <f>SUM(B19/B20-1)</f>
        <v>-0.71348314606741581</v>
      </c>
      <c r="C21" s="48">
        <f t="shared" ref="C21:K21" si="7">SUM(C19/C20-1)</f>
        <v>3.4545454545454541</v>
      </c>
      <c r="D21" s="48">
        <f t="shared" si="7"/>
        <v>-1</v>
      </c>
      <c r="E21" s="48">
        <f t="shared" si="7"/>
        <v>0.76470588235294112</v>
      </c>
      <c r="F21" s="48">
        <f t="shared" si="7"/>
        <v>-0.25454545454545452</v>
      </c>
      <c r="G21" s="48">
        <f t="shared" si="7"/>
        <v>-0.57647058823529407</v>
      </c>
      <c r="H21" s="48">
        <f t="shared" si="7"/>
        <v>0.38582677165354329</v>
      </c>
      <c r="I21" s="48">
        <f t="shared" si="7"/>
        <v>4.1587901701323204E-2</v>
      </c>
      <c r="J21" s="51">
        <f t="shared" si="7"/>
        <v>7.1525423728813564</v>
      </c>
      <c r="K21" s="29">
        <f t="shared" si="7"/>
        <v>5.4020871700429796E-2</v>
      </c>
    </row>
    <row r="22" spans="1:11" s="20" customFormat="1" ht="18" customHeight="1" x14ac:dyDescent="0.2">
      <c r="A22" s="60" t="s">
        <v>32</v>
      </c>
      <c r="B22" s="61">
        <f>SUM(B19)</f>
        <v>102</v>
      </c>
      <c r="C22" s="74">
        <f t="shared" ref="C22:J23" si="8">SUM(C19)</f>
        <v>49</v>
      </c>
      <c r="D22" s="74">
        <f t="shared" si="8"/>
        <v>0</v>
      </c>
      <c r="E22" s="74">
        <f t="shared" si="8"/>
        <v>240</v>
      </c>
      <c r="F22" s="74">
        <f t="shared" si="8"/>
        <v>82</v>
      </c>
      <c r="G22" s="74">
        <f t="shared" si="8"/>
        <v>36</v>
      </c>
      <c r="H22" s="74">
        <f t="shared" si="8"/>
        <v>176</v>
      </c>
      <c r="I22" s="74">
        <f t="shared" si="8"/>
        <v>551</v>
      </c>
      <c r="J22" s="75">
        <f t="shared" si="8"/>
        <v>481</v>
      </c>
      <c r="K22" s="85">
        <f>SUM(B22:J22)</f>
        <v>1717</v>
      </c>
    </row>
    <row r="23" spans="1:11" s="20" customFormat="1" ht="18" customHeight="1" x14ac:dyDescent="0.2">
      <c r="A23" s="91" t="s">
        <v>33</v>
      </c>
      <c r="B23" s="92">
        <f>SUM(B20)</f>
        <v>356</v>
      </c>
      <c r="C23" s="93">
        <f t="shared" si="8"/>
        <v>11</v>
      </c>
      <c r="D23" s="93">
        <f t="shared" si="8"/>
        <v>216</v>
      </c>
      <c r="E23" s="93">
        <f t="shared" si="8"/>
        <v>136</v>
      </c>
      <c r="F23" s="93">
        <f t="shared" si="8"/>
        <v>110</v>
      </c>
      <c r="G23" s="93">
        <f t="shared" si="8"/>
        <v>85</v>
      </c>
      <c r="H23" s="93">
        <f t="shared" si="8"/>
        <v>127</v>
      </c>
      <c r="I23" s="93">
        <f t="shared" si="8"/>
        <v>529</v>
      </c>
      <c r="J23" s="107">
        <f t="shared" si="8"/>
        <v>59</v>
      </c>
      <c r="K23" s="108">
        <f>SUM(B23:J23)</f>
        <v>1629</v>
      </c>
    </row>
    <row r="24" spans="1:11" s="3" customFormat="1" ht="18" customHeight="1" thickBot="1" x14ac:dyDescent="0.25">
      <c r="A24" s="32" t="s">
        <v>24</v>
      </c>
      <c r="B24" s="33">
        <f>SUM(B22/B23-1)</f>
        <v>-0.71348314606741581</v>
      </c>
      <c r="C24" s="10">
        <f t="shared" ref="C24:K24" si="9">SUM(C22/C23-1)</f>
        <v>3.4545454545454541</v>
      </c>
      <c r="D24" s="10">
        <f t="shared" si="9"/>
        <v>-1</v>
      </c>
      <c r="E24" s="10">
        <f t="shared" si="9"/>
        <v>0.76470588235294112</v>
      </c>
      <c r="F24" s="10">
        <f t="shared" si="9"/>
        <v>-0.25454545454545452</v>
      </c>
      <c r="G24" s="10">
        <f t="shared" si="9"/>
        <v>-0.57647058823529407</v>
      </c>
      <c r="H24" s="10">
        <f t="shared" si="9"/>
        <v>0.38582677165354329</v>
      </c>
      <c r="I24" s="10">
        <f t="shared" si="9"/>
        <v>4.1587901701323204E-2</v>
      </c>
      <c r="J24" s="27">
        <f t="shared" si="9"/>
        <v>7.1525423728813564</v>
      </c>
      <c r="K24" s="28">
        <f t="shared" si="9"/>
        <v>5.4020871700429796E-2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rintOptions gridLines="1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O14" sqref="O14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60699</v>
      </c>
      <c r="C4" s="57">
        <v>21101</v>
      </c>
      <c r="D4" s="57">
        <v>0</v>
      </c>
      <c r="E4" s="57">
        <v>57867</v>
      </c>
      <c r="F4" s="57">
        <v>28526</v>
      </c>
      <c r="G4" s="57">
        <v>26273</v>
      </c>
      <c r="H4" s="57">
        <v>46454</v>
      </c>
      <c r="I4" s="57">
        <v>92373</v>
      </c>
      <c r="J4" s="58">
        <v>51502</v>
      </c>
      <c r="K4" s="59">
        <f>SUM(B4:J4)</f>
        <v>384795</v>
      </c>
    </row>
    <row r="5" spans="1:11" s="20" customFormat="1" ht="18" customHeight="1" x14ac:dyDescent="0.2">
      <c r="A5" s="86" t="s">
        <v>23</v>
      </c>
      <c r="B5" s="87">
        <v>75114</v>
      </c>
      <c r="C5" s="88">
        <v>19143</v>
      </c>
      <c r="D5" s="88">
        <v>51698</v>
      </c>
      <c r="E5" s="88">
        <v>59555</v>
      </c>
      <c r="F5" s="88">
        <v>32095</v>
      </c>
      <c r="G5" s="88">
        <v>31686</v>
      </c>
      <c r="H5" s="88">
        <v>53225</v>
      </c>
      <c r="I5" s="88">
        <v>98016</v>
      </c>
      <c r="J5" s="89">
        <v>47810</v>
      </c>
      <c r="K5" s="90">
        <f>SUM(B5:J5)</f>
        <v>468342</v>
      </c>
    </row>
    <row r="6" spans="1:11" s="3" customFormat="1" ht="18" customHeight="1" x14ac:dyDescent="0.2">
      <c r="A6" s="31" t="s">
        <v>24</v>
      </c>
      <c r="B6" s="43">
        <f>SUM(B4/B5-1)</f>
        <v>-0.19190829938493492</v>
      </c>
      <c r="C6" s="43">
        <f t="shared" ref="C6:J6" si="0">SUM(C4/C5-1)</f>
        <v>0.1022828187849345</v>
      </c>
      <c r="D6" s="43">
        <f t="shared" si="0"/>
        <v>-1</v>
      </c>
      <c r="E6" s="43">
        <f t="shared" si="0"/>
        <v>-2.834354798085803E-2</v>
      </c>
      <c r="F6" s="43">
        <f t="shared" si="0"/>
        <v>-0.11120112167004204</v>
      </c>
      <c r="G6" s="43">
        <f t="shared" si="0"/>
        <v>-0.17083254434134953</v>
      </c>
      <c r="H6" s="43">
        <f t="shared" si="0"/>
        <v>-0.12721465476749649</v>
      </c>
      <c r="I6" s="43">
        <f t="shared" si="0"/>
        <v>-5.7572233104799198E-2</v>
      </c>
      <c r="J6" s="49">
        <f t="shared" si="0"/>
        <v>7.7222338422924031E-2</v>
      </c>
      <c r="K6" s="50">
        <f>SUM(K4/K5-1)</f>
        <v>-0.17838886967216261</v>
      </c>
    </row>
    <row r="7" spans="1:11" s="24" customFormat="1" ht="18" customHeight="1" x14ac:dyDescent="0.2">
      <c r="A7" s="60" t="s">
        <v>29</v>
      </c>
      <c r="B7" s="61">
        <f>SUM(B4,'Jan. '!B7)</f>
        <v>114078</v>
      </c>
      <c r="C7" s="61">
        <f>SUM(C4,'Jan. '!C7)</f>
        <v>41412</v>
      </c>
      <c r="D7" s="61">
        <f>SUM(D4,'Jan. '!D7)</f>
        <v>0</v>
      </c>
      <c r="E7" s="61">
        <f>SUM(E4,'Jan. '!E7)</f>
        <v>113357</v>
      </c>
      <c r="F7" s="61">
        <f>SUM(F4,'Jan. '!F7)</f>
        <v>56909</v>
      </c>
      <c r="G7" s="61">
        <f>SUM(G4,'Jan. '!G7)</f>
        <v>53492</v>
      </c>
      <c r="H7" s="61">
        <f>SUM(H4,'Jan. '!H7)</f>
        <v>93960</v>
      </c>
      <c r="I7" s="61">
        <f>SUM(I4,'Jan. '!I7)</f>
        <v>203769</v>
      </c>
      <c r="J7" s="61">
        <f>SUM(J4,'Jan. '!J7)</f>
        <v>102843</v>
      </c>
      <c r="K7" s="63">
        <f>SUM(B7:J7)</f>
        <v>779820</v>
      </c>
    </row>
    <row r="8" spans="1:11" s="24" customFormat="1" ht="18" customHeight="1" x14ac:dyDescent="0.2">
      <c r="A8" s="91" t="s">
        <v>30</v>
      </c>
      <c r="B8" s="118">
        <v>62898</v>
      </c>
      <c r="C8" s="118">
        <v>16505</v>
      </c>
      <c r="D8" s="118">
        <v>45602</v>
      </c>
      <c r="E8" s="118">
        <v>68175</v>
      </c>
      <c r="F8" s="118">
        <v>30459</v>
      </c>
      <c r="G8" s="118">
        <v>32532</v>
      </c>
      <c r="H8" s="118">
        <v>49257</v>
      </c>
      <c r="I8" s="118">
        <v>106021</v>
      </c>
      <c r="J8" s="118">
        <v>49777</v>
      </c>
      <c r="K8" s="95">
        <f>SUM(B8:J8)</f>
        <v>461226</v>
      </c>
    </row>
    <row r="9" spans="1:11" s="25" customFormat="1" ht="18" customHeight="1" thickBot="1" x14ac:dyDescent="0.25">
      <c r="A9" s="34" t="s">
        <v>24</v>
      </c>
      <c r="B9" s="36">
        <f>SUM(B7/B8-1)</f>
        <v>0.81369836878756074</v>
      </c>
      <c r="C9" s="37">
        <f t="shared" ref="C9:J9" si="1">SUM(C7/C8-1)</f>
        <v>1.5090578612541652</v>
      </c>
      <c r="D9" s="37">
        <f t="shared" si="1"/>
        <v>-1</v>
      </c>
      <c r="E9" s="37">
        <f t="shared" si="1"/>
        <v>0.66273560689402267</v>
      </c>
      <c r="F9" s="37">
        <f t="shared" si="1"/>
        <v>0.86838044584523466</v>
      </c>
      <c r="G9" s="37">
        <f t="shared" si="1"/>
        <v>0.64428870035657204</v>
      </c>
      <c r="H9" s="37">
        <f t="shared" si="1"/>
        <v>0.90754613557463903</v>
      </c>
      <c r="I9" s="37">
        <f t="shared" si="1"/>
        <v>0.92196828930117625</v>
      </c>
      <c r="J9" s="38">
        <f t="shared" si="1"/>
        <v>1.066074693131366</v>
      </c>
      <c r="K9" s="35">
        <f>SUM(K7/K8-1)</f>
        <v>0.69075464089188388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0" customFormat="1" ht="18" customHeight="1" thickBot="1" x14ac:dyDescent="0.25">
      <c r="A11" s="55" t="s">
        <v>0</v>
      </c>
      <c r="B11" s="80">
        <v>22416</v>
      </c>
      <c r="C11" s="66">
        <v>7659</v>
      </c>
      <c r="D11" s="66">
        <v>0</v>
      </c>
      <c r="E11" s="66">
        <v>21321</v>
      </c>
      <c r="F11" s="66">
        <v>10547</v>
      </c>
      <c r="G11" s="66">
        <v>9704</v>
      </c>
      <c r="H11" s="66">
        <v>17043</v>
      </c>
      <c r="I11" s="66">
        <v>33864</v>
      </c>
      <c r="J11" s="78">
        <v>18903</v>
      </c>
      <c r="K11" s="59">
        <f>SUM(B11:J11)</f>
        <v>141457</v>
      </c>
    </row>
    <row r="12" spans="1:11" s="20" customFormat="1" ht="18" customHeight="1" x14ac:dyDescent="0.2">
      <c r="A12" s="86" t="s">
        <v>1</v>
      </c>
      <c r="B12" s="117">
        <v>27732</v>
      </c>
      <c r="C12" s="97">
        <v>6893</v>
      </c>
      <c r="D12" s="97">
        <v>18988</v>
      </c>
      <c r="E12" s="97">
        <v>21911</v>
      </c>
      <c r="F12" s="97">
        <v>11875</v>
      </c>
      <c r="G12" s="97">
        <v>11678</v>
      </c>
      <c r="H12" s="97">
        <v>19466</v>
      </c>
      <c r="I12" s="97">
        <v>36171</v>
      </c>
      <c r="J12" s="98">
        <v>16956</v>
      </c>
      <c r="K12" s="95">
        <f>SUM(B12:J12)</f>
        <v>171670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-0.19169190826482041</v>
      </c>
      <c r="C13" s="15">
        <f t="shared" si="2"/>
        <v>0.11112723052371964</v>
      </c>
      <c r="D13" s="15">
        <f t="shared" si="2"/>
        <v>-1</v>
      </c>
      <c r="E13" s="15">
        <f t="shared" si="2"/>
        <v>-2.6927114234859162E-2</v>
      </c>
      <c r="F13" s="15">
        <f t="shared" si="2"/>
        <v>-0.11183157894736839</v>
      </c>
      <c r="G13" s="15">
        <f t="shared" si="2"/>
        <v>-0.16903579380030831</v>
      </c>
      <c r="H13" s="15">
        <f t="shared" si="2"/>
        <v>-0.12447344087126266</v>
      </c>
      <c r="I13" s="15">
        <f t="shared" si="2"/>
        <v>-6.3780376544745776E-2</v>
      </c>
      <c r="J13" s="53">
        <f t="shared" si="2"/>
        <v>0.11482661004954009</v>
      </c>
      <c r="K13" s="28">
        <f t="shared" si="2"/>
        <v>-0.17599464088075956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9">
        <v>176</v>
      </c>
      <c r="C15" s="69">
        <v>422</v>
      </c>
      <c r="D15" s="69">
        <v>0</v>
      </c>
      <c r="E15" s="69">
        <v>300</v>
      </c>
      <c r="F15" s="69">
        <v>49</v>
      </c>
      <c r="G15" s="69">
        <v>72</v>
      </c>
      <c r="H15" s="69">
        <v>438</v>
      </c>
      <c r="I15" s="69">
        <v>940</v>
      </c>
      <c r="J15" s="70">
        <v>464</v>
      </c>
      <c r="K15" s="59">
        <f>SUM(B15:J15)</f>
        <v>2861</v>
      </c>
    </row>
    <row r="16" spans="1:11" s="2" customFormat="1" ht="18" customHeight="1" x14ac:dyDescent="0.2">
      <c r="A16" s="99" t="s">
        <v>27</v>
      </c>
      <c r="B16" s="101">
        <v>238</v>
      </c>
      <c r="C16" s="101">
        <v>532</v>
      </c>
      <c r="D16" s="101">
        <v>430</v>
      </c>
      <c r="E16" s="101">
        <v>395</v>
      </c>
      <c r="F16" s="101">
        <v>32</v>
      </c>
      <c r="G16" s="101">
        <v>155</v>
      </c>
      <c r="H16" s="101">
        <v>667</v>
      </c>
      <c r="I16" s="101">
        <v>354</v>
      </c>
      <c r="J16" s="102">
        <v>2029</v>
      </c>
      <c r="K16" s="95">
        <f>SUM(B16:J16)</f>
        <v>4832</v>
      </c>
    </row>
    <row r="17" spans="1:11" s="3" customFormat="1" ht="18" customHeight="1" thickBot="1" x14ac:dyDescent="0.25">
      <c r="A17" s="32" t="s">
        <v>24</v>
      </c>
      <c r="B17" s="33">
        <f>SUM(+B15/B16-1)</f>
        <v>-0.26050420168067223</v>
      </c>
      <c r="C17" s="10">
        <f t="shared" ref="C17:K17" si="3">SUM(+C15/C16-1)</f>
        <v>-0.20676691729323304</v>
      </c>
      <c r="D17" s="10">
        <f t="shared" si="3"/>
        <v>-1</v>
      </c>
      <c r="E17" s="10">
        <f t="shared" si="3"/>
        <v>-0.240506329113924</v>
      </c>
      <c r="F17" s="10">
        <f t="shared" si="3"/>
        <v>0.53125</v>
      </c>
      <c r="G17" s="10">
        <f t="shared" si="3"/>
        <v>-0.53548387096774186</v>
      </c>
      <c r="H17" s="10">
        <f t="shared" si="3"/>
        <v>-0.343328335832084</v>
      </c>
      <c r="I17" s="10">
        <f t="shared" si="3"/>
        <v>1.6553672316384183</v>
      </c>
      <c r="J17" s="27">
        <f t="shared" si="3"/>
        <v>-0.77131591917200593</v>
      </c>
      <c r="K17" s="28">
        <f t="shared" si="3"/>
        <v>-0.4079056291390728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3">
        <v>74</v>
      </c>
      <c r="C19" s="73">
        <v>75</v>
      </c>
      <c r="D19" s="69">
        <v>0</v>
      </c>
      <c r="E19" s="69">
        <v>235</v>
      </c>
      <c r="F19" s="69">
        <v>119</v>
      </c>
      <c r="G19" s="69">
        <v>26</v>
      </c>
      <c r="H19" s="69">
        <v>220</v>
      </c>
      <c r="I19" s="69">
        <v>439</v>
      </c>
      <c r="J19" s="70">
        <v>570</v>
      </c>
      <c r="K19" s="59">
        <f>SUM(B19:J19)</f>
        <v>1758</v>
      </c>
    </row>
    <row r="20" spans="1:11" s="2" customFormat="1" ht="18" customHeight="1" x14ac:dyDescent="0.2">
      <c r="A20" s="99" t="s">
        <v>28</v>
      </c>
      <c r="B20" s="104">
        <v>349</v>
      </c>
      <c r="C20" s="105">
        <v>58</v>
      </c>
      <c r="D20" s="101">
        <v>188</v>
      </c>
      <c r="E20" s="101">
        <v>187</v>
      </c>
      <c r="F20" s="101">
        <v>111</v>
      </c>
      <c r="G20" s="101">
        <v>94</v>
      </c>
      <c r="H20" s="101">
        <v>169</v>
      </c>
      <c r="I20" s="101">
        <v>756</v>
      </c>
      <c r="J20" s="106">
        <v>75</v>
      </c>
      <c r="K20" s="95">
        <f>SUM(B20:J20)</f>
        <v>1987</v>
      </c>
    </row>
    <row r="21" spans="1:11" s="3" customFormat="1" ht="18" customHeight="1" x14ac:dyDescent="0.2">
      <c r="A21" s="31" t="s">
        <v>24</v>
      </c>
      <c r="B21" s="43">
        <f>SUM(B19/B20-1)</f>
        <v>-0.78796561604584525</v>
      </c>
      <c r="C21" s="48">
        <f t="shared" ref="C21:K21" si="4">SUM(C19/C20-1)</f>
        <v>0.2931034482758621</v>
      </c>
      <c r="D21" s="48">
        <f t="shared" si="4"/>
        <v>-1</v>
      </c>
      <c r="E21" s="48">
        <f t="shared" si="4"/>
        <v>0.25668449197860954</v>
      </c>
      <c r="F21" s="48">
        <f t="shared" si="4"/>
        <v>7.2072072072072002E-2</v>
      </c>
      <c r="G21" s="48">
        <f t="shared" si="4"/>
        <v>-0.72340425531914887</v>
      </c>
      <c r="H21" s="48">
        <f t="shared" si="4"/>
        <v>0.30177514792899407</v>
      </c>
      <c r="I21" s="48">
        <f t="shared" si="4"/>
        <v>-0.4193121693121693</v>
      </c>
      <c r="J21" s="51">
        <f t="shared" si="4"/>
        <v>6.6</v>
      </c>
      <c r="K21" s="29">
        <f t="shared" si="4"/>
        <v>-0.11524911927528936</v>
      </c>
    </row>
    <row r="22" spans="1:11" s="20" customFormat="1" ht="18" customHeight="1" x14ac:dyDescent="0.2">
      <c r="A22" s="60" t="s">
        <v>32</v>
      </c>
      <c r="B22" s="61">
        <f>SUM(B19+'Jan. '!B19)</f>
        <v>176</v>
      </c>
      <c r="C22" s="74">
        <f>SUM(C19+'Jan. '!C19)</f>
        <v>124</v>
      </c>
      <c r="D22" s="74">
        <f>SUM(D19+'Jan. '!D19)</f>
        <v>0</v>
      </c>
      <c r="E22" s="74">
        <f>SUM(E19+'Jan. '!E19)</f>
        <v>475</v>
      </c>
      <c r="F22" s="74">
        <f>SUM(F19+'Jan. '!F19)</f>
        <v>201</v>
      </c>
      <c r="G22" s="74">
        <f>SUM(G19+'Jan. '!G19)</f>
        <v>62</v>
      </c>
      <c r="H22" s="74">
        <f>SUM(H19+'Jan. '!H19)</f>
        <v>396</v>
      </c>
      <c r="I22" s="74">
        <f>SUM(I19+'Jan. '!I19)</f>
        <v>990</v>
      </c>
      <c r="J22" s="75">
        <f>SUM(J19+'Jan. '!J19)</f>
        <v>1051</v>
      </c>
      <c r="K22" s="76">
        <f>SUM(B22:J22)</f>
        <v>3475</v>
      </c>
    </row>
    <row r="23" spans="1:11" s="20" customFormat="1" ht="18" customHeight="1" x14ac:dyDescent="0.2">
      <c r="A23" s="91" t="s">
        <v>33</v>
      </c>
      <c r="B23" s="120">
        <f>SUM(B20+'Jan. '!B23)</f>
        <v>705</v>
      </c>
      <c r="C23" s="121">
        <f>SUM(C20+'Jan. '!C23)</f>
        <v>69</v>
      </c>
      <c r="D23" s="121">
        <f>SUM(D20+'Jan. '!D23)</f>
        <v>404</v>
      </c>
      <c r="E23" s="121">
        <f>SUM(E20+'Jan. '!E23)</f>
        <v>323</v>
      </c>
      <c r="F23" s="121">
        <f>SUM(F20+'Jan. '!F23)</f>
        <v>221</v>
      </c>
      <c r="G23" s="121">
        <f>SUM(G20+'Jan. '!G23)</f>
        <v>179</v>
      </c>
      <c r="H23" s="121">
        <f>SUM(H20+'Jan. '!H23)</f>
        <v>296</v>
      </c>
      <c r="I23" s="121">
        <f>SUM(I20+'Jan. '!I23)</f>
        <v>1285</v>
      </c>
      <c r="J23" s="122">
        <f>SUM(J20+'Jan. '!J23)</f>
        <v>134</v>
      </c>
      <c r="K23" s="108">
        <f>SUM(B23:J23)</f>
        <v>3616</v>
      </c>
    </row>
    <row r="24" spans="1:11" s="3" customFormat="1" ht="18" customHeight="1" thickBot="1" x14ac:dyDescent="0.25">
      <c r="A24" s="32" t="s">
        <v>24</v>
      </c>
      <c r="B24" s="33">
        <f>SUM(B22/B23-1)</f>
        <v>-0.75035460992907799</v>
      </c>
      <c r="C24" s="10">
        <f t="shared" ref="C24:K24" si="5">SUM(C22/C23-1)</f>
        <v>0.79710144927536231</v>
      </c>
      <c r="D24" s="10">
        <f t="shared" si="5"/>
        <v>-1</v>
      </c>
      <c r="E24" s="10">
        <f t="shared" si="5"/>
        <v>0.47058823529411775</v>
      </c>
      <c r="F24" s="10">
        <f t="shared" si="5"/>
        <v>-9.0497737556561098E-2</v>
      </c>
      <c r="G24" s="10">
        <f t="shared" si="5"/>
        <v>-0.65363128491620115</v>
      </c>
      <c r="H24" s="10">
        <f t="shared" si="5"/>
        <v>0.33783783783783794</v>
      </c>
      <c r="I24" s="10">
        <f t="shared" si="5"/>
        <v>-0.22957198443579763</v>
      </c>
      <c r="J24" s="27">
        <f t="shared" si="5"/>
        <v>6.8432835820895521</v>
      </c>
      <c r="K24" s="28">
        <f t="shared" si="5"/>
        <v>-3.8993362831858391E-2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C29" sqref="C29"/>
      <selection pane="topRight" activeCell="B19" sqref="B19:J19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41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87868</v>
      </c>
      <c r="C4" s="57">
        <v>23181</v>
      </c>
      <c r="D4" s="57">
        <v>54635</v>
      </c>
      <c r="E4" s="57">
        <v>64542</v>
      </c>
      <c r="F4" s="57">
        <v>36655</v>
      </c>
      <c r="G4" s="57">
        <v>41433</v>
      </c>
      <c r="H4" s="57">
        <v>59189</v>
      </c>
      <c r="I4" s="57">
        <v>117410</v>
      </c>
      <c r="J4" s="58">
        <v>79093.900000000009</v>
      </c>
      <c r="K4" s="59">
        <f>SUM(B4:J4)</f>
        <v>564006.9</v>
      </c>
    </row>
    <row r="5" spans="1:11" s="20" customFormat="1" ht="18" customHeight="1" x14ac:dyDescent="0.2">
      <c r="A5" s="86" t="s">
        <v>23</v>
      </c>
      <c r="B5" s="87">
        <v>101410</v>
      </c>
      <c r="C5" s="88">
        <v>23272</v>
      </c>
      <c r="D5" s="88">
        <v>72991</v>
      </c>
      <c r="E5" s="88">
        <v>78915</v>
      </c>
      <c r="F5" s="88">
        <v>40831</v>
      </c>
      <c r="G5" s="88">
        <v>65320</v>
      </c>
      <c r="H5" s="88">
        <v>63490</v>
      </c>
      <c r="I5" s="88">
        <v>126300</v>
      </c>
      <c r="J5" s="89">
        <v>72141</v>
      </c>
      <c r="K5" s="90">
        <f>SUM(B5:J5)</f>
        <v>644670</v>
      </c>
    </row>
    <row r="6" spans="1:11" s="3" customFormat="1" ht="18" customHeight="1" x14ac:dyDescent="0.2">
      <c r="A6" s="31" t="s">
        <v>24</v>
      </c>
      <c r="B6" s="43">
        <f>SUM(B4/B5-1)</f>
        <v>-0.13353712651612271</v>
      </c>
      <c r="C6" s="43">
        <f t="shared" ref="C6:J6" si="0">SUM(C4/C5-1)</f>
        <v>-3.9102784462013984E-3</v>
      </c>
      <c r="D6" s="43">
        <f t="shared" si="0"/>
        <v>-0.2514830595552876</v>
      </c>
      <c r="E6" s="43">
        <f t="shared" si="0"/>
        <v>-0.1821326743965026</v>
      </c>
      <c r="F6" s="43">
        <f t="shared" si="0"/>
        <v>-0.10227523205407651</v>
      </c>
      <c r="G6" s="43">
        <f t="shared" si="0"/>
        <v>-0.36569197795468467</v>
      </c>
      <c r="H6" s="43">
        <f t="shared" si="0"/>
        <v>-6.7742951645928473E-2</v>
      </c>
      <c r="I6" s="43">
        <f t="shared" si="0"/>
        <v>-7.0387965162311938E-2</v>
      </c>
      <c r="J6" s="49">
        <f t="shared" si="0"/>
        <v>9.6379312734783396E-2</v>
      </c>
      <c r="K6" s="50">
        <f>SUM(K4/K5-1)</f>
        <v>-0.12512308623016422</v>
      </c>
    </row>
    <row r="7" spans="1:11" s="20" customFormat="1" ht="18" customHeight="1" x14ac:dyDescent="0.2">
      <c r="A7" s="60" t="s">
        <v>29</v>
      </c>
      <c r="B7" s="61">
        <f>SUM(B4+'Feb. '!B7)</f>
        <v>201946</v>
      </c>
      <c r="C7" s="61">
        <f>SUM(C4+'Feb. '!C7)</f>
        <v>64593</v>
      </c>
      <c r="D7" s="61">
        <f>SUM(D4+'Feb. '!D7)</f>
        <v>54635</v>
      </c>
      <c r="E7" s="61">
        <f>SUM(E4+'Feb. '!E7)</f>
        <v>177899</v>
      </c>
      <c r="F7" s="61">
        <f>SUM(F4+'Feb. '!F7)</f>
        <v>93564</v>
      </c>
      <c r="G7" s="61">
        <f>SUM(G4+'Feb. '!G7)</f>
        <v>94925</v>
      </c>
      <c r="H7" s="61">
        <f>SUM(H4+'Feb. '!H7)</f>
        <v>153149</v>
      </c>
      <c r="I7" s="61">
        <f>SUM(I4+'Feb. '!I7)</f>
        <v>321179</v>
      </c>
      <c r="J7" s="62">
        <f>SUM(J4+'Feb. '!J7)</f>
        <v>181936.90000000002</v>
      </c>
      <c r="K7" s="63">
        <f>SUM(B7:J7)</f>
        <v>1343826.9</v>
      </c>
    </row>
    <row r="8" spans="1:11" s="20" customFormat="1" ht="18" customHeight="1" x14ac:dyDescent="0.2">
      <c r="A8" s="91" t="s">
        <v>30</v>
      </c>
      <c r="B8" s="92">
        <v>239422</v>
      </c>
      <c r="C8" s="93">
        <v>58920</v>
      </c>
      <c r="D8" s="93">
        <v>170291</v>
      </c>
      <c r="E8" s="93">
        <v>206645</v>
      </c>
      <c r="F8" s="93">
        <v>103385</v>
      </c>
      <c r="G8" s="93">
        <v>129538</v>
      </c>
      <c r="H8" s="93">
        <v>165972</v>
      </c>
      <c r="I8" s="93">
        <v>330337</v>
      </c>
      <c r="J8" s="94">
        <v>169728</v>
      </c>
      <c r="K8" s="95">
        <f>SUM(B8:J8)</f>
        <v>1574238</v>
      </c>
    </row>
    <row r="9" spans="1:11" s="3" customFormat="1" ht="18" customHeight="1" thickBot="1" x14ac:dyDescent="0.25">
      <c r="A9" s="32" t="s">
        <v>24</v>
      </c>
      <c r="B9" s="30">
        <f>SUM(B7/B8-1)</f>
        <v>-0.1565269691172908</v>
      </c>
      <c r="C9" s="9">
        <f t="shared" ref="C9:J9" si="1">SUM(C7/C8-1)</f>
        <v>9.62830957230143E-2</v>
      </c>
      <c r="D9" s="9">
        <f t="shared" si="1"/>
        <v>-0.67916683794211086</v>
      </c>
      <c r="E9" s="9">
        <f t="shared" si="1"/>
        <v>-0.13910813230419317</v>
      </c>
      <c r="F9" s="9">
        <f t="shared" si="1"/>
        <v>-9.4994438264738634E-2</v>
      </c>
      <c r="G9" s="9">
        <f t="shared" si="1"/>
        <v>-0.26720344609303837</v>
      </c>
      <c r="H9" s="9">
        <f t="shared" si="1"/>
        <v>-7.7260019762369514E-2</v>
      </c>
      <c r="I9" s="9">
        <f t="shared" si="1"/>
        <v>-2.7723203879674418E-2</v>
      </c>
      <c r="J9" s="26">
        <f t="shared" si="1"/>
        <v>7.1932150263951833E-2</v>
      </c>
      <c r="K9" s="28">
        <f>SUM(K7/K8-1)</f>
        <v>-0.14636357399579991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65">
        <v>32488</v>
      </c>
      <c r="C11" s="66">
        <v>8465</v>
      </c>
      <c r="D11" s="66">
        <v>20183</v>
      </c>
      <c r="E11" s="66">
        <v>23719</v>
      </c>
      <c r="F11" s="66">
        <v>13540</v>
      </c>
      <c r="G11" s="66">
        <v>15104</v>
      </c>
      <c r="H11" s="66">
        <v>21668</v>
      </c>
      <c r="I11" s="66">
        <v>42552</v>
      </c>
      <c r="J11" s="67">
        <v>28787</v>
      </c>
      <c r="K11" s="59">
        <f>SUM(B11:J11)</f>
        <v>206506</v>
      </c>
    </row>
    <row r="12" spans="1:11" s="20" customFormat="1" ht="18" customHeight="1" x14ac:dyDescent="0.2">
      <c r="A12" s="86" t="s">
        <v>1</v>
      </c>
      <c r="B12" s="96">
        <v>37479</v>
      </c>
      <c r="C12" s="97">
        <v>8514</v>
      </c>
      <c r="D12" s="97">
        <v>26784</v>
      </c>
      <c r="E12" s="97">
        <v>29124</v>
      </c>
      <c r="F12" s="97">
        <v>15111</v>
      </c>
      <c r="G12" s="97">
        <v>23402</v>
      </c>
      <c r="H12" s="97">
        <v>23266</v>
      </c>
      <c r="I12" s="97">
        <v>46284</v>
      </c>
      <c r="J12" s="98">
        <v>26100</v>
      </c>
      <c r="K12" s="95">
        <f>SUM(B12:J12)</f>
        <v>236064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-0.13316790736145578</v>
      </c>
      <c r="C13" s="15">
        <f t="shared" si="2"/>
        <v>-5.7552266854592471E-3</v>
      </c>
      <c r="D13" s="15">
        <f t="shared" si="2"/>
        <v>-0.24645310633213857</v>
      </c>
      <c r="E13" s="15">
        <f t="shared" si="2"/>
        <v>-0.18558577118527675</v>
      </c>
      <c r="F13" s="15">
        <f t="shared" si="2"/>
        <v>-0.10396399973529213</v>
      </c>
      <c r="G13" s="15">
        <f t="shared" si="2"/>
        <v>-0.35458507819844454</v>
      </c>
      <c r="H13" s="15">
        <f t="shared" si="2"/>
        <v>-6.8683916444597259E-2</v>
      </c>
      <c r="I13" s="15">
        <f t="shared" si="2"/>
        <v>-8.0632616022815684E-2</v>
      </c>
      <c r="J13" s="53">
        <f t="shared" si="2"/>
        <v>0.10295019157088126</v>
      </c>
      <c r="K13" s="28">
        <f t="shared" si="2"/>
        <v>-0.12521180696760204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150</v>
      </c>
      <c r="C15" s="69">
        <v>325</v>
      </c>
      <c r="D15" s="69">
        <v>141</v>
      </c>
      <c r="E15" s="69">
        <v>501</v>
      </c>
      <c r="F15" s="69">
        <v>97</v>
      </c>
      <c r="G15" s="69">
        <v>652</v>
      </c>
      <c r="H15" s="69">
        <v>685</v>
      </c>
      <c r="I15" s="69">
        <v>2520</v>
      </c>
      <c r="J15" s="70">
        <v>1369</v>
      </c>
      <c r="K15" s="71">
        <f>SUM(B15:J15)</f>
        <v>6440</v>
      </c>
    </row>
    <row r="16" spans="1:11" s="2" customFormat="1" ht="18" customHeight="1" x14ac:dyDescent="0.2">
      <c r="A16" s="99" t="s">
        <v>27</v>
      </c>
      <c r="B16" s="100">
        <v>217</v>
      </c>
      <c r="C16" s="101">
        <v>284</v>
      </c>
      <c r="D16" s="101">
        <v>674</v>
      </c>
      <c r="E16" s="101">
        <v>280</v>
      </c>
      <c r="F16" s="101">
        <v>31</v>
      </c>
      <c r="G16" s="101">
        <v>2135</v>
      </c>
      <c r="H16" s="101">
        <v>672</v>
      </c>
      <c r="I16" s="101">
        <v>1333</v>
      </c>
      <c r="J16" s="102">
        <v>1671</v>
      </c>
      <c r="K16" s="103">
        <f>SUM(B16:J16)</f>
        <v>7297</v>
      </c>
    </row>
    <row r="17" spans="1:11" s="3" customFormat="1" ht="18" customHeight="1" thickBot="1" x14ac:dyDescent="0.25">
      <c r="A17" s="32" t="s">
        <v>24</v>
      </c>
      <c r="B17" s="33">
        <f>SUM(+B15/B16-1)</f>
        <v>-0.30875576036866359</v>
      </c>
      <c r="C17" s="10">
        <f t="shared" ref="C17:K17" si="3">SUM(+C15/C16-1)</f>
        <v>0.14436619718309851</v>
      </c>
      <c r="D17" s="10">
        <f t="shared" si="3"/>
        <v>-0.79080118694362023</v>
      </c>
      <c r="E17" s="10">
        <f t="shared" si="3"/>
        <v>0.78928571428571437</v>
      </c>
      <c r="F17" s="10">
        <f t="shared" si="3"/>
        <v>2.129032258064516</v>
      </c>
      <c r="G17" s="10">
        <f t="shared" si="3"/>
        <v>-0.69461358313817323</v>
      </c>
      <c r="H17" s="10">
        <f t="shared" si="3"/>
        <v>1.9345238095238138E-2</v>
      </c>
      <c r="I17" s="10">
        <f t="shared" si="3"/>
        <v>0.8904726181545386</v>
      </c>
      <c r="J17" s="27">
        <f t="shared" si="3"/>
        <v>-0.18073010173548776</v>
      </c>
      <c r="K17" s="28">
        <f t="shared" si="3"/>
        <v>-0.11744552555844867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367</v>
      </c>
      <c r="C19" s="73">
        <v>265</v>
      </c>
      <c r="D19" s="69">
        <v>155</v>
      </c>
      <c r="E19" s="69">
        <v>280</v>
      </c>
      <c r="F19" s="69">
        <v>205</v>
      </c>
      <c r="G19" s="69">
        <v>27</v>
      </c>
      <c r="H19" s="69">
        <v>329</v>
      </c>
      <c r="I19" s="69">
        <v>914</v>
      </c>
      <c r="J19" s="70">
        <v>1325</v>
      </c>
      <c r="K19" s="59">
        <f>SUM(B19:J19)</f>
        <v>3867</v>
      </c>
    </row>
    <row r="20" spans="1:11" s="2" customFormat="1" ht="18" customHeight="1" x14ac:dyDescent="0.2">
      <c r="A20" s="99" t="s">
        <v>28</v>
      </c>
      <c r="B20" s="104">
        <v>428</v>
      </c>
      <c r="C20" s="105">
        <v>187</v>
      </c>
      <c r="D20" s="101">
        <v>247</v>
      </c>
      <c r="E20" s="101">
        <v>246</v>
      </c>
      <c r="F20" s="101">
        <v>171</v>
      </c>
      <c r="G20" s="101">
        <v>171</v>
      </c>
      <c r="H20" s="101">
        <v>261</v>
      </c>
      <c r="I20" s="101">
        <v>758</v>
      </c>
      <c r="J20" s="106">
        <v>68</v>
      </c>
      <c r="K20" s="95">
        <f>SUM(B20:J20)</f>
        <v>2537</v>
      </c>
    </row>
    <row r="21" spans="1:11" s="3" customFormat="1" ht="18" customHeight="1" x14ac:dyDescent="0.2">
      <c r="A21" s="31" t="s">
        <v>24</v>
      </c>
      <c r="B21" s="43">
        <f>SUM(B19/B20-1)</f>
        <v>-0.14252336448598135</v>
      </c>
      <c r="C21" s="48">
        <f t="shared" ref="C21:K21" si="4">SUM(C19/C20-1)</f>
        <v>0.41711229946524053</v>
      </c>
      <c r="D21" s="48">
        <f t="shared" si="4"/>
        <v>-0.37246963562753033</v>
      </c>
      <c r="E21" s="48">
        <f t="shared" si="4"/>
        <v>0.13821138211382111</v>
      </c>
      <c r="F21" s="48">
        <f t="shared" si="4"/>
        <v>0.19883040935672525</v>
      </c>
      <c r="G21" s="48">
        <f t="shared" si="4"/>
        <v>-0.84210526315789469</v>
      </c>
      <c r="H21" s="48">
        <f t="shared" si="4"/>
        <v>0.26053639846743293</v>
      </c>
      <c r="I21" s="48">
        <f t="shared" si="4"/>
        <v>0.20580474934036941</v>
      </c>
      <c r="J21" s="51">
        <f t="shared" si="4"/>
        <v>18.485294117647058</v>
      </c>
      <c r="K21" s="29">
        <f t="shared" si="4"/>
        <v>0.52424122979897514</v>
      </c>
    </row>
    <row r="22" spans="1:11" s="20" customFormat="1" ht="18" customHeight="1" x14ac:dyDescent="0.2">
      <c r="A22" s="60" t="s">
        <v>32</v>
      </c>
      <c r="B22" s="61">
        <f>SUM(B19+'Feb. '!B22)</f>
        <v>543</v>
      </c>
      <c r="C22" s="74">
        <f>SUM(C19+'Feb. '!C22)</f>
        <v>389</v>
      </c>
      <c r="D22" s="74">
        <f>SUM(D19+'Feb. '!D22)</f>
        <v>155</v>
      </c>
      <c r="E22" s="74">
        <f>SUM(E19+'Feb. '!E22)</f>
        <v>755</v>
      </c>
      <c r="F22" s="74">
        <f>SUM(F19+'Feb. '!F22)</f>
        <v>406</v>
      </c>
      <c r="G22" s="74">
        <f>SUM(G19+'Feb. '!G22)</f>
        <v>89</v>
      </c>
      <c r="H22" s="74">
        <f>SUM(H19+'Feb. '!H22)</f>
        <v>725</v>
      </c>
      <c r="I22" s="74">
        <f>SUM(I19+'Feb. '!I22)</f>
        <v>1904</v>
      </c>
      <c r="J22" s="75">
        <f>SUM(J19+'Feb. '!J22)</f>
        <v>2376</v>
      </c>
      <c r="K22" s="76">
        <f>SUM(B22:J22)</f>
        <v>7342</v>
      </c>
    </row>
    <row r="23" spans="1:11" s="20" customFormat="1" ht="18" customHeight="1" x14ac:dyDescent="0.2">
      <c r="A23" s="91" t="s">
        <v>33</v>
      </c>
      <c r="B23" s="92">
        <f>SUM(B20+'Feb. '!B23)</f>
        <v>1133</v>
      </c>
      <c r="C23" s="93">
        <f>SUM(C20+'Feb. '!C23)</f>
        <v>256</v>
      </c>
      <c r="D23" s="93">
        <f>SUM(D20+'Feb. '!D23)</f>
        <v>651</v>
      </c>
      <c r="E23" s="93">
        <f>SUM(E20+'Feb. '!E23)</f>
        <v>569</v>
      </c>
      <c r="F23" s="93">
        <f>SUM(F20+'Feb. '!F23)</f>
        <v>392</v>
      </c>
      <c r="G23" s="93">
        <f>SUM(G20+'Feb. '!G23)</f>
        <v>350</v>
      </c>
      <c r="H23" s="93">
        <f>SUM(H20+'Feb. '!H23)</f>
        <v>557</v>
      </c>
      <c r="I23" s="93">
        <f>SUM(I20+'Feb. '!I23)</f>
        <v>2043</v>
      </c>
      <c r="J23" s="107">
        <f>SUM(J20+'Feb. '!J23)</f>
        <v>202</v>
      </c>
      <c r="K23" s="108">
        <f>SUM(B23:J23)</f>
        <v>6153</v>
      </c>
    </row>
    <row r="24" spans="1:11" s="3" customFormat="1" ht="18" customHeight="1" thickBot="1" x14ac:dyDescent="0.25">
      <c r="A24" s="32" t="s">
        <v>24</v>
      </c>
      <c r="B24" s="33">
        <f>SUM(B22/B23-1)</f>
        <v>-0.52074139452780233</v>
      </c>
      <c r="C24" s="10">
        <f t="shared" ref="C24:K24" si="5">SUM(C22/C23-1)</f>
        <v>0.51953125</v>
      </c>
      <c r="D24" s="10">
        <f t="shared" si="5"/>
        <v>-0.76190476190476186</v>
      </c>
      <c r="E24" s="10">
        <f t="shared" si="5"/>
        <v>0.32688927943760993</v>
      </c>
      <c r="F24" s="10">
        <f t="shared" si="5"/>
        <v>3.5714285714285809E-2</v>
      </c>
      <c r="G24" s="10">
        <f t="shared" si="5"/>
        <v>-0.74571428571428577</v>
      </c>
      <c r="H24" s="10">
        <f t="shared" si="5"/>
        <v>0.30161579892280077</v>
      </c>
      <c r="I24" s="10">
        <f t="shared" si="5"/>
        <v>-6.8037200195790515E-2</v>
      </c>
      <c r="J24" s="27">
        <f t="shared" si="5"/>
        <v>10.762376237623762</v>
      </c>
      <c r="K24" s="28">
        <f t="shared" si="5"/>
        <v>0.19323907037217625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P1" sqref="P1"/>
    </sheetView>
  </sheetViews>
  <sheetFormatPr defaultColWidth="9.140625" defaultRowHeight="12.75" x14ac:dyDescent="0.2"/>
  <cols>
    <col min="1" max="1" width="26.85546875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42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96864</v>
      </c>
      <c r="C4" s="57">
        <v>22906</v>
      </c>
      <c r="D4" s="57">
        <v>62359</v>
      </c>
      <c r="E4" s="57">
        <v>1083</v>
      </c>
      <c r="F4" s="57">
        <v>44362</v>
      </c>
      <c r="G4" s="57">
        <v>44198</v>
      </c>
      <c r="H4" s="57">
        <v>64013</v>
      </c>
      <c r="I4" s="57">
        <v>130136</v>
      </c>
      <c r="J4" s="58">
        <v>92073</v>
      </c>
      <c r="K4" s="59">
        <f>SUM(B4:J4)</f>
        <v>557994</v>
      </c>
    </row>
    <row r="5" spans="1:11" s="20" customFormat="1" ht="18" customHeight="1" x14ac:dyDescent="0.2">
      <c r="A5" s="86" t="s">
        <v>23</v>
      </c>
      <c r="B5" s="87">
        <v>108255</v>
      </c>
      <c r="C5" s="88">
        <v>23765</v>
      </c>
      <c r="D5" s="88">
        <v>78361</v>
      </c>
      <c r="E5" s="88">
        <v>35694</v>
      </c>
      <c r="F5" s="88">
        <v>48368</v>
      </c>
      <c r="G5" s="88">
        <v>43751</v>
      </c>
      <c r="H5" s="88">
        <v>67792</v>
      </c>
      <c r="I5" s="88">
        <v>114624</v>
      </c>
      <c r="J5" s="89">
        <v>81222</v>
      </c>
      <c r="K5" s="90">
        <f>SUM(B5:J5)</f>
        <v>601832</v>
      </c>
    </row>
    <row r="6" spans="1:11" s="3" customFormat="1" ht="18" customHeight="1" x14ac:dyDescent="0.2">
      <c r="A6" s="31" t="s">
        <v>24</v>
      </c>
      <c r="B6" s="43">
        <f>SUM(B4/B5-1)</f>
        <v>-0.10522377719273934</v>
      </c>
      <c r="C6" s="43">
        <f t="shared" ref="C6:J6" si="0">SUM(C4/C5-1)</f>
        <v>-3.6145592257521564E-2</v>
      </c>
      <c r="D6" s="43">
        <f t="shared" si="0"/>
        <v>-0.20420872627965447</v>
      </c>
      <c r="E6" s="43">
        <f t="shared" si="0"/>
        <v>-0.96965876617918978</v>
      </c>
      <c r="F6" s="43">
        <f t="shared" si="0"/>
        <v>-8.2823354283824036E-2</v>
      </c>
      <c r="G6" s="43">
        <f t="shared" si="0"/>
        <v>1.0216909327786849E-2</v>
      </c>
      <c r="H6" s="43">
        <f t="shared" si="0"/>
        <v>-5.5744040594760458E-2</v>
      </c>
      <c r="I6" s="43">
        <f t="shared" si="0"/>
        <v>0.13532942490228916</v>
      </c>
      <c r="J6" s="49">
        <f t="shared" si="0"/>
        <v>0.13359680874639879</v>
      </c>
      <c r="K6" s="50">
        <f>SUM(K4/K5-1)</f>
        <v>-7.2840925706841753E-2</v>
      </c>
    </row>
    <row r="7" spans="1:11" s="20" customFormat="1" ht="18" customHeight="1" x14ac:dyDescent="0.2">
      <c r="A7" s="60" t="s">
        <v>29</v>
      </c>
      <c r="B7" s="61">
        <f>SUM(B4+'Mar.  '!B7)</f>
        <v>298810</v>
      </c>
      <c r="C7" s="61">
        <f>SUM(C4+'Mar.  '!C7)</f>
        <v>87499</v>
      </c>
      <c r="D7" s="61">
        <f>SUM(D4+'Mar.  '!D7)</f>
        <v>116994</v>
      </c>
      <c r="E7" s="61">
        <f>SUM(E4+'Mar.  '!E7)</f>
        <v>178982</v>
      </c>
      <c r="F7" s="61">
        <f>SUM(F4+'Mar.  '!F7)</f>
        <v>137926</v>
      </c>
      <c r="G7" s="61">
        <f>SUM(G4+'Mar.  '!G7)</f>
        <v>139123</v>
      </c>
      <c r="H7" s="61">
        <f>SUM(H4+'Mar.  '!H7)</f>
        <v>217162</v>
      </c>
      <c r="I7" s="61">
        <f>SUM(I4+'Mar.  '!I7)</f>
        <v>451315</v>
      </c>
      <c r="J7" s="62">
        <f>SUM(J4+'Mar.  '!J7)</f>
        <v>274009.90000000002</v>
      </c>
      <c r="K7" s="63">
        <f>SUM(B7:J7)</f>
        <v>1901820.9</v>
      </c>
    </row>
    <row r="8" spans="1:11" s="20" customFormat="1" ht="18" customHeight="1" x14ac:dyDescent="0.2">
      <c r="A8" s="91" t="s">
        <v>30</v>
      </c>
      <c r="B8" s="92">
        <v>347677</v>
      </c>
      <c r="C8" s="93">
        <v>82685</v>
      </c>
      <c r="D8" s="93">
        <v>248652</v>
      </c>
      <c r="E8" s="93">
        <v>242339</v>
      </c>
      <c r="F8" s="93">
        <v>151753</v>
      </c>
      <c r="G8" s="93">
        <v>173289</v>
      </c>
      <c r="H8" s="93">
        <v>233764</v>
      </c>
      <c r="I8" s="93">
        <v>444961</v>
      </c>
      <c r="J8" s="94">
        <v>250950</v>
      </c>
      <c r="K8" s="95">
        <f>SUM(B8:J8)</f>
        <v>2176070</v>
      </c>
    </row>
    <row r="9" spans="1:11" s="3" customFormat="1" ht="18" customHeight="1" thickBot="1" x14ac:dyDescent="0.25">
      <c r="A9" s="32" t="s">
        <v>24</v>
      </c>
      <c r="B9" s="30">
        <f>SUM(B7/B8-1)</f>
        <v>-0.14055286947367818</v>
      </c>
      <c r="C9" s="9">
        <f t="shared" ref="C9:J9" si="1">SUM(C7/C8-1)</f>
        <v>5.8220959061498379E-2</v>
      </c>
      <c r="D9" s="9">
        <f t="shared" si="1"/>
        <v>-0.52948699387095211</v>
      </c>
      <c r="E9" s="9">
        <f t="shared" si="1"/>
        <v>-0.26143955368306382</v>
      </c>
      <c r="F9" s="9">
        <f t="shared" si="1"/>
        <v>-9.1115167410199427E-2</v>
      </c>
      <c r="G9" s="9">
        <f t="shared" si="1"/>
        <v>-0.19716196642602823</v>
      </c>
      <c r="H9" s="9">
        <f t="shared" si="1"/>
        <v>-7.1020345305521815E-2</v>
      </c>
      <c r="I9" s="9">
        <f t="shared" si="1"/>
        <v>1.4279903182526033E-2</v>
      </c>
      <c r="J9" s="26">
        <f t="shared" si="1"/>
        <v>9.1890416417613086E-2</v>
      </c>
      <c r="K9" s="28">
        <f>SUM(K7/K8-1)</f>
        <v>-0.12602953949091711</v>
      </c>
    </row>
    <row r="10" spans="1:11" s="2" customFormat="1" ht="18" customHeight="1" thickBot="1" x14ac:dyDescent="0.25">
      <c r="A10" s="16"/>
      <c r="B10" s="11"/>
      <c r="C10" s="11"/>
      <c r="D10" s="12"/>
      <c r="E10" s="11"/>
      <c r="F10" s="12"/>
      <c r="G10" s="11"/>
      <c r="H10" s="12"/>
      <c r="I10" s="11"/>
      <c r="J10" s="11"/>
      <c r="K10" s="13"/>
    </row>
    <row r="11" spans="1:11" s="2" customFormat="1" ht="18" customHeight="1" thickBot="1" x14ac:dyDescent="0.25">
      <c r="A11" s="64" t="s">
        <v>0</v>
      </c>
      <c r="B11" s="80">
        <v>35775</v>
      </c>
      <c r="C11" s="66">
        <v>8434</v>
      </c>
      <c r="D11" s="66">
        <v>22818</v>
      </c>
      <c r="E11" s="66">
        <v>401</v>
      </c>
      <c r="F11" s="66">
        <v>16383</v>
      </c>
      <c r="G11" s="66">
        <v>16053</v>
      </c>
      <c r="H11" s="66">
        <v>23360</v>
      </c>
      <c r="I11" s="66">
        <v>47432</v>
      </c>
      <c r="J11" s="78">
        <v>33503</v>
      </c>
      <c r="K11" s="79">
        <f>SUM(B11:J11)</f>
        <v>204159</v>
      </c>
    </row>
    <row r="12" spans="1:11" s="20" customFormat="1" ht="18" customHeight="1" x14ac:dyDescent="0.2">
      <c r="A12" s="86" t="s">
        <v>1</v>
      </c>
      <c r="B12" s="117">
        <v>39946</v>
      </c>
      <c r="C12" s="97">
        <v>8740</v>
      </c>
      <c r="D12" s="97">
        <v>28387</v>
      </c>
      <c r="E12" s="97">
        <v>13155</v>
      </c>
      <c r="F12" s="97">
        <v>17813</v>
      </c>
      <c r="G12" s="97">
        <v>15878</v>
      </c>
      <c r="H12" s="97">
        <v>23995</v>
      </c>
      <c r="I12" s="97">
        <v>41966</v>
      </c>
      <c r="J12" s="98">
        <v>29220</v>
      </c>
      <c r="K12" s="95">
        <f>SUM(B12:J12)</f>
        <v>219100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-0.10441596154808996</v>
      </c>
      <c r="C13" s="15">
        <f t="shared" si="2"/>
        <v>-3.5011441647597286E-2</v>
      </c>
      <c r="D13" s="15">
        <f t="shared" si="2"/>
        <v>-0.19618135061824071</v>
      </c>
      <c r="E13" s="15">
        <f t="shared" si="2"/>
        <v>-0.96951729380463703</v>
      </c>
      <c r="F13" s="15">
        <f t="shared" si="2"/>
        <v>-8.0278448324257567E-2</v>
      </c>
      <c r="G13" s="15">
        <f t="shared" si="2"/>
        <v>1.10215392366797E-2</v>
      </c>
      <c r="H13" s="15">
        <f t="shared" si="2"/>
        <v>-2.6463846634715571E-2</v>
      </c>
      <c r="I13" s="15">
        <f t="shared" si="2"/>
        <v>0.13024829623981327</v>
      </c>
      <c r="J13" s="53">
        <f t="shared" si="2"/>
        <v>0.14657768651608483</v>
      </c>
      <c r="K13" s="28">
        <f t="shared" si="2"/>
        <v>-6.8192606115928811E-2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271</v>
      </c>
      <c r="C15" s="68">
        <v>134</v>
      </c>
      <c r="D15" s="68">
        <v>750</v>
      </c>
      <c r="E15" s="68">
        <v>0</v>
      </c>
      <c r="F15" s="68">
        <v>128</v>
      </c>
      <c r="G15" s="68">
        <v>855</v>
      </c>
      <c r="H15" s="68">
        <v>941</v>
      </c>
      <c r="I15" s="68">
        <v>2070</v>
      </c>
      <c r="J15" s="68">
        <v>1615</v>
      </c>
      <c r="K15" s="59">
        <f>SUM(B15:J15)</f>
        <v>6764</v>
      </c>
    </row>
    <row r="16" spans="1:11" s="2" customFormat="1" ht="18" customHeight="1" x14ac:dyDescent="0.2">
      <c r="A16" s="99" t="s">
        <v>27</v>
      </c>
      <c r="B16" s="100">
        <v>401</v>
      </c>
      <c r="C16" s="100">
        <v>167</v>
      </c>
      <c r="D16" s="100">
        <v>1716</v>
      </c>
      <c r="E16" s="100">
        <v>175</v>
      </c>
      <c r="F16" s="100">
        <v>111</v>
      </c>
      <c r="G16" s="100">
        <v>880</v>
      </c>
      <c r="H16" s="100">
        <v>3005</v>
      </c>
      <c r="I16" s="100">
        <v>1316</v>
      </c>
      <c r="J16" s="100">
        <v>2328</v>
      </c>
      <c r="K16" s="95">
        <f>SUM(B16:J16)</f>
        <v>10099</v>
      </c>
    </row>
    <row r="17" spans="1:11" s="3" customFormat="1" ht="18" customHeight="1" thickBot="1" x14ac:dyDescent="0.25">
      <c r="A17" s="32" t="s">
        <v>24</v>
      </c>
      <c r="B17" s="33">
        <f>SUM(+B15/B16-1)</f>
        <v>-0.32418952618453867</v>
      </c>
      <c r="C17" s="10">
        <f t="shared" ref="C17:K17" si="3">SUM(+C15/C16-1)</f>
        <v>-0.19760479041916168</v>
      </c>
      <c r="D17" s="10">
        <f t="shared" si="3"/>
        <v>-0.56293706293706292</v>
      </c>
      <c r="E17" s="10">
        <f t="shared" si="3"/>
        <v>-1</v>
      </c>
      <c r="F17" s="10">
        <f t="shared" si="3"/>
        <v>0.15315315315315314</v>
      </c>
      <c r="G17" s="10">
        <f t="shared" si="3"/>
        <v>-2.8409090909090939E-2</v>
      </c>
      <c r="H17" s="10">
        <f t="shared" si="3"/>
        <v>-0.68685524126455899</v>
      </c>
      <c r="I17" s="10">
        <f t="shared" si="3"/>
        <v>0.57294832826747721</v>
      </c>
      <c r="J17" s="27">
        <f t="shared" si="3"/>
        <v>-0.30627147766323026</v>
      </c>
      <c r="K17" s="28">
        <f t="shared" si="3"/>
        <v>-0.33023071591246655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306</v>
      </c>
      <c r="C19" s="72">
        <v>136</v>
      </c>
      <c r="D19" s="72">
        <v>177</v>
      </c>
      <c r="E19" s="72">
        <v>0</v>
      </c>
      <c r="F19" s="72">
        <v>199</v>
      </c>
      <c r="G19" s="72">
        <v>69</v>
      </c>
      <c r="H19" s="72">
        <v>334</v>
      </c>
      <c r="I19" s="72">
        <v>789</v>
      </c>
      <c r="J19" s="72">
        <v>1969</v>
      </c>
      <c r="K19" s="59">
        <f>SUM(B19:J19)</f>
        <v>3979</v>
      </c>
    </row>
    <row r="20" spans="1:11" s="2" customFormat="1" ht="18" customHeight="1" x14ac:dyDescent="0.2">
      <c r="A20" s="99" t="s">
        <v>28</v>
      </c>
      <c r="B20" s="104">
        <v>475</v>
      </c>
      <c r="C20" s="115">
        <v>109</v>
      </c>
      <c r="D20" s="115">
        <v>229</v>
      </c>
      <c r="E20" s="115">
        <v>156</v>
      </c>
      <c r="F20" s="115">
        <v>303</v>
      </c>
      <c r="G20" s="115">
        <v>230</v>
      </c>
      <c r="H20" s="115">
        <v>264</v>
      </c>
      <c r="I20" s="115">
        <v>873</v>
      </c>
      <c r="J20" s="116">
        <v>83</v>
      </c>
      <c r="K20" s="95">
        <f>SUM(B20:J20)</f>
        <v>2722</v>
      </c>
    </row>
    <row r="21" spans="1:11" s="3" customFormat="1" ht="18" customHeight="1" x14ac:dyDescent="0.2">
      <c r="A21" s="31" t="s">
        <v>24</v>
      </c>
      <c r="B21" s="43">
        <f>SUM(B19/B20-1)</f>
        <v>-0.35578947368421054</v>
      </c>
      <c r="C21" s="48">
        <f t="shared" ref="C21:K21" si="4">SUM(C19/C20-1)</f>
        <v>0.24770642201834869</v>
      </c>
      <c r="D21" s="48">
        <f t="shared" si="4"/>
        <v>-0.22707423580786024</v>
      </c>
      <c r="E21" s="48">
        <f t="shared" si="4"/>
        <v>-1</v>
      </c>
      <c r="F21" s="48">
        <f t="shared" si="4"/>
        <v>-0.34323432343234328</v>
      </c>
      <c r="G21" s="48">
        <f t="shared" si="4"/>
        <v>-0.7</v>
      </c>
      <c r="H21" s="48">
        <f t="shared" si="4"/>
        <v>0.26515151515151514</v>
      </c>
      <c r="I21" s="48">
        <f t="shared" si="4"/>
        <v>-9.6219931271477654E-2</v>
      </c>
      <c r="J21" s="51">
        <f t="shared" si="4"/>
        <v>22.722891566265059</v>
      </c>
      <c r="K21" s="29">
        <f t="shared" si="4"/>
        <v>0.46179279941219686</v>
      </c>
    </row>
    <row r="22" spans="1:11" s="20" customFormat="1" ht="18" customHeight="1" x14ac:dyDescent="0.2">
      <c r="A22" s="60" t="s">
        <v>32</v>
      </c>
      <c r="B22" s="61">
        <f>SUM(B19+'Mar.  '!B22)</f>
        <v>849</v>
      </c>
      <c r="C22" s="74">
        <f>SUM(C19+'Mar.  '!C22)</f>
        <v>525</v>
      </c>
      <c r="D22" s="74">
        <f>SUM(D19+'Mar.  '!D22)</f>
        <v>332</v>
      </c>
      <c r="E22" s="74">
        <f>SUM(E19+'Mar.  '!E22)</f>
        <v>755</v>
      </c>
      <c r="F22" s="74">
        <f>SUM(F19+'Mar.  '!F22)</f>
        <v>605</v>
      </c>
      <c r="G22" s="74">
        <f>SUM(G19+'Mar.  '!G22)</f>
        <v>158</v>
      </c>
      <c r="H22" s="74">
        <f>SUM(H19+'Mar.  '!H22)</f>
        <v>1059</v>
      </c>
      <c r="I22" s="74">
        <f>SUM(I19+'Mar.  '!I22)</f>
        <v>2693</v>
      </c>
      <c r="J22" s="75">
        <f>SUM(J19+'Mar.  '!J22)</f>
        <v>4345</v>
      </c>
      <c r="K22" s="76">
        <f>SUM(B22:J22)</f>
        <v>11321</v>
      </c>
    </row>
    <row r="23" spans="1:11" s="20" customFormat="1" ht="18" customHeight="1" x14ac:dyDescent="0.2">
      <c r="A23" s="91" t="s">
        <v>33</v>
      </c>
      <c r="B23" s="118">
        <f>SUM(B20+'Mar.  '!B23)</f>
        <v>1608</v>
      </c>
      <c r="C23" s="119">
        <f>SUM(C20+'Mar.  '!C23)</f>
        <v>365</v>
      </c>
      <c r="D23" s="119">
        <f>SUM(D20+'Mar.  '!D23)</f>
        <v>880</v>
      </c>
      <c r="E23" s="119">
        <f>SUM(E20+'Mar.  '!E23)</f>
        <v>725</v>
      </c>
      <c r="F23" s="119">
        <f>SUM(F20+'Mar.  '!F23)</f>
        <v>695</v>
      </c>
      <c r="G23" s="119">
        <f>SUM(G20+'Mar.  '!G23)</f>
        <v>580</v>
      </c>
      <c r="H23" s="119">
        <f>SUM(H20+'Mar.  '!H23)</f>
        <v>821</v>
      </c>
      <c r="I23" s="119">
        <f>SUM(I20+'Mar.  '!I23)</f>
        <v>2916</v>
      </c>
      <c r="J23" s="94">
        <f>SUM(J20+'Mar.  '!J23)</f>
        <v>285</v>
      </c>
      <c r="K23" s="108">
        <f>SUM(B23:J23)</f>
        <v>8875</v>
      </c>
    </row>
    <row r="24" spans="1:11" s="3" customFormat="1" ht="18" customHeight="1" thickBot="1" x14ac:dyDescent="0.25">
      <c r="A24" s="32" t="s">
        <v>24</v>
      </c>
      <c r="B24" s="33">
        <f>SUM(B22/B23-1)</f>
        <v>-0.47201492537313428</v>
      </c>
      <c r="C24" s="10">
        <f t="shared" ref="C24:K24" si="5">SUM(C22/C23-1)</f>
        <v>0.43835616438356162</v>
      </c>
      <c r="D24" s="10">
        <f t="shared" si="5"/>
        <v>-0.6227272727272728</v>
      </c>
      <c r="E24" s="10">
        <f t="shared" si="5"/>
        <v>4.1379310344827669E-2</v>
      </c>
      <c r="F24" s="10">
        <f t="shared" si="5"/>
        <v>-0.12949640287769781</v>
      </c>
      <c r="G24" s="10">
        <f t="shared" si="5"/>
        <v>-0.72758620689655173</v>
      </c>
      <c r="H24" s="10">
        <f t="shared" si="5"/>
        <v>0.28989037758830705</v>
      </c>
      <c r="I24" s="10">
        <f t="shared" si="5"/>
        <v>-7.6474622770919098E-2</v>
      </c>
      <c r="J24" s="27">
        <f t="shared" si="5"/>
        <v>14.245614035087719</v>
      </c>
      <c r="K24" s="28">
        <f t="shared" si="5"/>
        <v>0.275605633802817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N26" sqref="N26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43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110876</v>
      </c>
      <c r="C4" s="57">
        <v>26168</v>
      </c>
      <c r="D4" s="57">
        <v>76985</v>
      </c>
      <c r="E4" s="57">
        <v>87468</v>
      </c>
      <c r="F4" s="57">
        <v>47781</v>
      </c>
      <c r="G4" s="57">
        <v>39884</v>
      </c>
      <c r="H4" s="57">
        <v>69767</v>
      </c>
      <c r="I4" s="57">
        <v>131291</v>
      </c>
      <c r="J4" s="58">
        <v>87066</v>
      </c>
      <c r="K4" s="59">
        <f>SUM(B4:J4)</f>
        <v>677286</v>
      </c>
    </row>
    <row r="5" spans="1:11" s="20" customFormat="1" ht="18" customHeight="1" x14ac:dyDescent="0.2">
      <c r="A5" s="86" t="s">
        <v>23</v>
      </c>
      <c r="B5" s="87">
        <v>117709</v>
      </c>
      <c r="C5" s="88">
        <v>27435</v>
      </c>
      <c r="D5" s="88">
        <v>77819</v>
      </c>
      <c r="E5" s="88">
        <v>34136</v>
      </c>
      <c r="F5" s="88">
        <v>44413</v>
      </c>
      <c r="G5" s="88">
        <v>47874</v>
      </c>
      <c r="H5" s="88">
        <v>78082</v>
      </c>
      <c r="I5" s="88">
        <v>118623</v>
      </c>
      <c r="J5" s="89">
        <v>83362</v>
      </c>
      <c r="K5" s="90">
        <f>SUM(B5:J5)</f>
        <v>629453</v>
      </c>
    </row>
    <row r="6" spans="1:11" s="3" customFormat="1" ht="18" customHeight="1" x14ac:dyDescent="0.2">
      <c r="A6" s="31" t="s">
        <v>24</v>
      </c>
      <c r="B6" s="43">
        <f>SUM(B4/B5-1)</f>
        <v>-5.8049936708323036E-2</v>
      </c>
      <c r="C6" s="43">
        <f t="shared" ref="C6:J6" si="0">SUM(C4/C5-1)</f>
        <v>-4.6181884454164379E-2</v>
      </c>
      <c r="D6" s="43">
        <f t="shared" si="0"/>
        <v>-1.0717177039026415E-2</v>
      </c>
      <c r="E6" s="43">
        <f t="shared" si="0"/>
        <v>1.5623388797750177</v>
      </c>
      <c r="F6" s="43">
        <f t="shared" si="0"/>
        <v>7.5833652309008626E-2</v>
      </c>
      <c r="G6" s="43">
        <f t="shared" si="0"/>
        <v>-0.16689643647909091</v>
      </c>
      <c r="H6" s="43">
        <f t="shared" si="0"/>
        <v>-0.10649061243308322</v>
      </c>
      <c r="I6" s="43">
        <f t="shared" si="0"/>
        <v>0.10679210608398026</v>
      </c>
      <c r="J6" s="49">
        <f t="shared" si="0"/>
        <v>4.4432715145989787E-2</v>
      </c>
      <c r="K6" s="50">
        <f>SUM(K4/K5-1)</f>
        <v>7.5991376639717334E-2</v>
      </c>
    </row>
    <row r="7" spans="1:11" s="20" customFormat="1" ht="18" customHeight="1" x14ac:dyDescent="0.2">
      <c r="A7" s="60" t="s">
        <v>29</v>
      </c>
      <c r="B7" s="61">
        <f>SUM(B4+'Apr. '!B7)</f>
        <v>409686</v>
      </c>
      <c r="C7" s="61">
        <f>SUM(C4+'Apr. '!C7)</f>
        <v>113667</v>
      </c>
      <c r="D7" s="61">
        <f>SUM(D4+'Apr. '!D7)</f>
        <v>193979</v>
      </c>
      <c r="E7" s="61">
        <f>SUM(E4+'Apr. '!E7)</f>
        <v>266450</v>
      </c>
      <c r="F7" s="61">
        <f>SUM(F4+'Apr. '!F7)</f>
        <v>185707</v>
      </c>
      <c r="G7" s="61">
        <f>SUM(G4+'Apr. '!G7)</f>
        <v>179007</v>
      </c>
      <c r="H7" s="61">
        <f>SUM(H4+'Apr. '!H7)</f>
        <v>286929</v>
      </c>
      <c r="I7" s="61">
        <f>SUM(I4+'Apr. '!I7)</f>
        <v>582606</v>
      </c>
      <c r="J7" s="62">
        <f>SUM(J4+'Apr. '!J7)</f>
        <v>361075.9</v>
      </c>
      <c r="K7" s="63">
        <f>SUM(B7:J7)</f>
        <v>2579106.9</v>
      </c>
    </row>
    <row r="8" spans="1:11" s="20" customFormat="1" ht="18" customHeight="1" x14ac:dyDescent="0.2">
      <c r="A8" s="91" t="s">
        <v>30</v>
      </c>
      <c r="B8" s="92">
        <v>465386</v>
      </c>
      <c r="C8" s="93">
        <v>110120</v>
      </c>
      <c r="D8" s="93">
        <v>326471</v>
      </c>
      <c r="E8" s="93">
        <v>276475</v>
      </c>
      <c r="F8" s="93">
        <v>196166</v>
      </c>
      <c r="G8" s="93">
        <v>221163</v>
      </c>
      <c r="H8" s="93">
        <v>311846</v>
      </c>
      <c r="I8" s="93">
        <v>563584</v>
      </c>
      <c r="J8" s="94">
        <v>334312</v>
      </c>
      <c r="K8" s="95">
        <f>SUM(B8:J8)</f>
        <v>2805523</v>
      </c>
    </row>
    <row r="9" spans="1:11" s="3" customFormat="1" ht="18" customHeight="1" thickBot="1" x14ac:dyDescent="0.25">
      <c r="A9" s="32" t="s">
        <v>24</v>
      </c>
      <c r="B9" s="30">
        <f>SUM(B7/B8-1)</f>
        <v>-0.11968559432385162</v>
      </c>
      <c r="C9" s="9">
        <f t="shared" ref="C9:J9" si="1">SUM(C7/C8-1)</f>
        <v>3.2210316018888463E-2</v>
      </c>
      <c r="D9" s="9">
        <f t="shared" si="1"/>
        <v>-0.40583083949263488</v>
      </c>
      <c r="E9" s="9">
        <f t="shared" si="1"/>
        <v>-3.626005967989876E-2</v>
      </c>
      <c r="F9" s="9">
        <f>SUM(F7/F8-1)</f>
        <v>-5.3317088588236472E-2</v>
      </c>
      <c r="G9" s="9">
        <f t="shared" si="1"/>
        <v>-0.19061054516352194</v>
      </c>
      <c r="H9" s="9">
        <f t="shared" si="1"/>
        <v>-7.9901618106372974E-2</v>
      </c>
      <c r="I9" s="9">
        <f t="shared" si="1"/>
        <v>3.3751845332727681E-2</v>
      </c>
      <c r="J9" s="26">
        <f t="shared" si="1"/>
        <v>8.0056653664840161E-2</v>
      </c>
      <c r="K9" s="28">
        <f>SUM(K7/K8-1)</f>
        <v>-8.0703704799426013E-2</v>
      </c>
    </row>
    <row r="10" spans="1:11" s="2" customFormat="1" ht="18" customHeight="1" thickBot="1" x14ac:dyDescent="0.25">
      <c r="A10" s="16"/>
      <c r="B10" s="11"/>
      <c r="C10" s="11"/>
      <c r="D10" s="12"/>
      <c r="E10" s="11"/>
      <c r="F10" s="12"/>
      <c r="G10" s="11"/>
      <c r="H10" s="12"/>
      <c r="I10" s="11"/>
      <c r="J10" s="11"/>
      <c r="K10" s="13"/>
    </row>
    <row r="11" spans="1:11" s="2" customFormat="1" ht="18" customHeight="1" thickBot="1" x14ac:dyDescent="0.25">
      <c r="A11" s="64" t="s">
        <v>0</v>
      </c>
      <c r="B11" s="65">
        <v>40954</v>
      </c>
      <c r="C11" s="66">
        <v>9692</v>
      </c>
      <c r="D11" s="66">
        <v>28189</v>
      </c>
      <c r="E11" s="66">
        <v>32290</v>
      </c>
      <c r="F11" s="66">
        <v>17677</v>
      </c>
      <c r="G11" s="66">
        <v>14708</v>
      </c>
      <c r="H11" s="66">
        <v>25566</v>
      </c>
      <c r="I11" s="66">
        <v>48256</v>
      </c>
      <c r="J11" s="78">
        <v>32029</v>
      </c>
      <c r="K11" s="79">
        <f>SUM(B11:J11)</f>
        <v>249361</v>
      </c>
    </row>
    <row r="12" spans="1:11" s="20" customFormat="1" ht="18" customHeight="1" x14ac:dyDescent="0.2">
      <c r="A12" s="86" t="s">
        <v>1</v>
      </c>
      <c r="B12" s="96">
        <v>43444</v>
      </c>
      <c r="C12" s="97">
        <v>10161</v>
      </c>
      <c r="D12" s="97">
        <v>28502</v>
      </c>
      <c r="E12" s="97">
        <v>12578</v>
      </c>
      <c r="F12" s="97">
        <v>16402</v>
      </c>
      <c r="G12" s="97">
        <v>17546</v>
      </c>
      <c r="H12" s="97">
        <v>26611</v>
      </c>
      <c r="I12" s="97">
        <v>43589</v>
      </c>
      <c r="J12" s="98">
        <v>30194</v>
      </c>
      <c r="K12" s="95">
        <f>SUM(B12:J12)</f>
        <v>229027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-5.7315164349507453E-2</v>
      </c>
      <c r="C13" s="15">
        <f t="shared" si="2"/>
        <v>-4.6156874323393327E-2</v>
      </c>
      <c r="D13" s="15">
        <f t="shared" si="2"/>
        <v>-1.0981685495754734E-2</v>
      </c>
      <c r="E13" s="15">
        <f t="shared" si="2"/>
        <v>1.5671807918588012</v>
      </c>
      <c r="F13" s="15">
        <f t="shared" si="2"/>
        <v>7.7734422631386524E-2</v>
      </c>
      <c r="G13" s="15">
        <f t="shared" si="2"/>
        <v>-0.16174626695543148</v>
      </c>
      <c r="H13" s="15">
        <f t="shared" si="2"/>
        <v>-3.9269475029123257E-2</v>
      </c>
      <c r="I13" s="15">
        <f t="shared" si="2"/>
        <v>0.10706829704742016</v>
      </c>
      <c r="J13" s="53">
        <f t="shared" si="2"/>
        <v>6.0773663641783049E-2</v>
      </c>
      <c r="K13" s="28">
        <f t="shared" si="2"/>
        <v>8.8784291808389426E-2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300</v>
      </c>
      <c r="C15" s="68">
        <v>264</v>
      </c>
      <c r="D15" s="68">
        <v>875</v>
      </c>
      <c r="E15" s="68">
        <v>285</v>
      </c>
      <c r="F15" s="68">
        <v>53</v>
      </c>
      <c r="G15" s="68">
        <v>172</v>
      </c>
      <c r="H15" s="68">
        <v>739</v>
      </c>
      <c r="I15" s="68">
        <v>1000</v>
      </c>
      <c r="J15" s="68">
        <v>588</v>
      </c>
      <c r="K15" s="59">
        <f>SUM(B15:J15)</f>
        <v>4276</v>
      </c>
    </row>
    <row r="16" spans="1:11" s="2" customFormat="1" ht="18" customHeight="1" x14ac:dyDescent="0.2">
      <c r="A16" s="99" t="s">
        <v>27</v>
      </c>
      <c r="B16" s="100">
        <v>410</v>
      </c>
      <c r="C16" s="100">
        <v>128</v>
      </c>
      <c r="D16" s="100">
        <v>864</v>
      </c>
      <c r="E16" s="100">
        <v>175</v>
      </c>
      <c r="F16" s="100">
        <v>128</v>
      </c>
      <c r="G16" s="100">
        <v>500</v>
      </c>
      <c r="H16" s="100">
        <v>232</v>
      </c>
      <c r="I16" s="100">
        <v>933</v>
      </c>
      <c r="J16" s="100">
        <v>1838</v>
      </c>
      <c r="K16" s="95">
        <f>SUM(B16:J16)</f>
        <v>5208</v>
      </c>
    </row>
    <row r="17" spans="1:11" s="3" customFormat="1" ht="18" customHeight="1" thickBot="1" x14ac:dyDescent="0.25">
      <c r="A17" s="32" t="s">
        <v>24</v>
      </c>
      <c r="B17" s="33">
        <f>SUM(+B15/B16-1)</f>
        <v>-0.26829268292682928</v>
      </c>
      <c r="C17" s="10">
        <f t="shared" ref="C17:K17" si="3">SUM(+C15/C16-1)</f>
        <v>1.0625</v>
      </c>
      <c r="D17" s="10">
        <f t="shared" si="3"/>
        <v>1.2731481481481399E-2</v>
      </c>
      <c r="E17" s="10">
        <f t="shared" si="3"/>
        <v>0.62857142857142856</v>
      </c>
      <c r="F17" s="10">
        <f t="shared" si="3"/>
        <v>-0.5859375</v>
      </c>
      <c r="G17" s="10">
        <f t="shared" si="3"/>
        <v>-0.65600000000000003</v>
      </c>
      <c r="H17" s="10">
        <f t="shared" si="3"/>
        <v>2.1853448275862069</v>
      </c>
      <c r="I17" s="10">
        <f t="shared" si="3"/>
        <v>7.1811361200428747E-2</v>
      </c>
      <c r="J17" s="27">
        <f t="shared" si="3"/>
        <v>-0.68008705114254631</v>
      </c>
      <c r="K17" s="28">
        <f t="shared" si="3"/>
        <v>-0.17895545314900152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91</v>
      </c>
      <c r="C19" s="72">
        <v>90</v>
      </c>
      <c r="D19" s="72">
        <v>200</v>
      </c>
      <c r="E19" s="72">
        <v>474</v>
      </c>
      <c r="F19" s="72">
        <v>257</v>
      </c>
      <c r="G19" s="72">
        <v>53</v>
      </c>
      <c r="H19" s="72">
        <v>333</v>
      </c>
      <c r="I19" s="72">
        <v>1140</v>
      </c>
      <c r="J19" s="72">
        <v>2139</v>
      </c>
      <c r="K19" s="59">
        <f>SUM(B19:J19)</f>
        <v>4777</v>
      </c>
    </row>
    <row r="20" spans="1:11" s="2" customFormat="1" ht="18" customHeight="1" x14ac:dyDescent="0.2">
      <c r="A20" s="99" t="s">
        <v>28</v>
      </c>
      <c r="B20" s="104">
        <v>664</v>
      </c>
      <c r="C20" s="115">
        <v>125</v>
      </c>
      <c r="D20" s="115">
        <v>234</v>
      </c>
      <c r="E20" s="115">
        <v>195</v>
      </c>
      <c r="F20" s="115">
        <v>384</v>
      </c>
      <c r="G20" s="115">
        <v>258</v>
      </c>
      <c r="H20" s="115">
        <v>270</v>
      </c>
      <c r="I20" s="115">
        <v>1177</v>
      </c>
      <c r="J20" s="116">
        <v>88</v>
      </c>
      <c r="K20" s="95">
        <f>SUM(B20:J20)</f>
        <v>3395</v>
      </c>
    </row>
    <row r="21" spans="1:11" s="3" customFormat="1" ht="18" customHeight="1" x14ac:dyDescent="0.2">
      <c r="A21" s="31" t="s">
        <v>24</v>
      </c>
      <c r="B21" s="43">
        <f>SUM(B19/B20-1)</f>
        <v>-0.86295180722891562</v>
      </c>
      <c r="C21" s="48">
        <f t="shared" ref="C21:K21" si="4">SUM(C19/C20-1)</f>
        <v>-0.28000000000000003</v>
      </c>
      <c r="D21" s="48">
        <f t="shared" si="4"/>
        <v>-0.14529914529914534</v>
      </c>
      <c r="E21" s="48">
        <f t="shared" si="4"/>
        <v>1.4307692307692306</v>
      </c>
      <c r="F21" s="48">
        <f t="shared" si="4"/>
        <v>-0.33072916666666663</v>
      </c>
      <c r="G21" s="48">
        <f t="shared" si="4"/>
        <v>-0.79457364341085268</v>
      </c>
      <c r="H21" s="48">
        <f t="shared" si="4"/>
        <v>0.23333333333333339</v>
      </c>
      <c r="I21" s="48">
        <f t="shared" si="4"/>
        <v>-3.1435853865760421E-2</v>
      </c>
      <c r="J21" s="51">
        <f t="shared" si="4"/>
        <v>23.306818181818183</v>
      </c>
      <c r="K21" s="29">
        <f t="shared" si="4"/>
        <v>0.40706921944035357</v>
      </c>
    </row>
    <row r="22" spans="1:11" s="20" customFormat="1" ht="18" customHeight="1" x14ac:dyDescent="0.2">
      <c r="A22" s="60" t="s">
        <v>32</v>
      </c>
      <c r="B22" s="61">
        <f>SUM(B19+'Apr. '!B22)</f>
        <v>940</v>
      </c>
      <c r="C22" s="74">
        <f>SUM(C19+'Apr. '!C22)</f>
        <v>615</v>
      </c>
      <c r="D22" s="74">
        <f>SUM(D19+'Apr. '!D22)</f>
        <v>532</v>
      </c>
      <c r="E22" s="74">
        <f>SUM(E19+'Apr. '!E22)</f>
        <v>1229</v>
      </c>
      <c r="F22" s="74">
        <f>SUM(F19+'Apr. '!F22)</f>
        <v>862</v>
      </c>
      <c r="G22" s="74">
        <f>SUM(G19+'Apr. '!G22)</f>
        <v>211</v>
      </c>
      <c r="H22" s="74">
        <f>SUM(H19+'Apr. '!H22)</f>
        <v>1392</v>
      </c>
      <c r="I22" s="74">
        <f>SUM(I19+'Apr. '!I22)</f>
        <v>3833</v>
      </c>
      <c r="J22" s="75">
        <f>SUM(J19+'Apr. '!J22)</f>
        <v>6484</v>
      </c>
      <c r="K22" s="76">
        <f>SUM(B22:J22)</f>
        <v>16098</v>
      </c>
    </row>
    <row r="23" spans="1:11" s="20" customFormat="1" ht="18" customHeight="1" x14ac:dyDescent="0.2">
      <c r="A23" s="91" t="s">
        <v>33</v>
      </c>
      <c r="B23" s="92">
        <f>SUM(B20+'Apr. '!B23)</f>
        <v>2272</v>
      </c>
      <c r="C23" s="93">
        <f>SUM(C20+'Apr. '!C23)</f>
        <v>490</v>
      </c>
      <c r="D23" s="93">
        <f>SUM(D20+'Apr. '!D23)</f>
        <v>1114</v>
      </c>
      <c r="E23" s="93">
        <f>SUM(E20+'Apr. '!E23)</f>
        <v>920</v>
      </c>
      <c r="F23" s="93">
        <f>SUM(F20+'Apr. '!F23)</f>
        <v>1079</v>
      </c>
      <c r="G23" s="93">
        <f>SUM(G20+'Apr. '!G23)</f>
        <v>838</v>
      </c>
      <c r="H23" s="93">
        <f>SUM(H20+'Apr. '!H23)</f>
        <v>1091</v>
      </c>
      <c r="I23" s="93">
        <f>SUM(I20+'Apr. '!I23)</f>
        <v>4093</v>
      </c>
      <c r="J23" s="107">
        <f>SUM(J20+'Apr. '!J23)</f>
        <v>373</v>
      </c>
      <c r="K23" s="108">
        <f>SUM(B23:J23)</f>
        <v>12270</v>
      </c>
    </row>
    <row r="24" spans="1:11" s="3" customFormat="1" ht="18" customHeight="1" thickBot="1" x14ac:dyDescent="0.25">
      <c r="A24" s="32" t="s">
        <v>24</v>
      </c>
      <c r="B24" s="33">
        <f>SUM(B22/B23-1)</f>
        <v>-0.58626760563380276</v>
      </c>
      <c r="C24" s="10">
        <f t="shared" ref="C24:K24" si="5">SUM(C22/C23-1)</f>
        <v>0.25510204081632648</v>
      </c>
      <c r="D24" s="10">
        <f t="shared" si="5"/>
        <v>-0.52244165170556556</v>
      </c>
      <c r="E24" s="10">
        <f t="shared" si="5"/>
        <v>0.33586956521739131</v>
      </c>
      <c r="F24" s="10">
        <f t="shared" si="5"/>
        <v>-0.20111214087117701</v>
      </c>
      <c r="G24" s="10">
        <f t="shared" si="5"/>
        <v>-0.74821002386634849</v>
      </c>
      <c r="H24" s="10">
        <f t="shared" si="5"/>
        <v>0.27589367552703936</v>
      </c>
      <c r="I24" s="10">
        <f t="shared" si="5"/>
        <v>-6.3523088199364808E-2</v>
      </c>
      <c r="J24" s="27">
        <f t="shared" si="5"/>
        <v>16.383378016085789</v>
      </c>
      <c r="K24" s="28">
        <f t="shared" si="5"/>
        <v>0.31198044009779946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ignoredErrors>
    <ignoredError sqref="K6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B19" sqref="B19:J19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44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119628</v>
      </c>
      <c r="C4" s="57">
        <v>28466</v>
      </c>
      <c r="D4" s="57">
        <v>57441</v>
      </c>
      <c r="E4" s="57">
        <v>105763</v>
      </c>
      <c r="F4" s="57">
        <v>40917</v>
      </c>
      <c r="G4" s="57">
        <v>47948</v>
      </c>
      <c r="H4" s="57">
        <v>68581</v>
      </c>
      <c r="I4" s="57">
        <v>142400</v>
      </c>
      <c r="J4" s="58">
        <v>81089</v>
      </c>
      <c r="K4" s="59">
        <f>SUM(B4:J4)</f>
        <v>692233</v>
      </c>
    </row>
    <row r="5" spans="1:11" s="20" customFormat="1" ht="18" customHeight="1" x14ac:dyDescent="0.2">
      <c r="A5" s="86" t="s">
        <v>23</v>
      </c>
      <c r="B5" s="87">
        <v>123079</v>
      </c>
      <c r="C5" s="88">
        <v>27905</v>
      </c>
      <c r="D5" s="88">
        <v>88715</v>
      </c>
      <c r="E5" s="88">
        <v>98994</v>
      </c>
      <c r="F5" s="88">
        <v>38331</v>
      </c>
      <c r="G5" s="88">
        <v>49766</v>
      </c>
      <c r="H5" s="88">
        <v>76740</v>
      </c>
      <c r="I5" s="88">
        <v>132414</v>
      </c>
      <c r="J5" s="89">
        <v>82149</v>
      </c>
      <c r="K5" s="90">
        <f>SUM(B5:J5)</f>
        <v>718093</v>
      </c>
    </row>
    <row r="6" spans="1:11" s="3" customFormat="1" ht="18" customHeight="1" x14ac:dyDescent="0.2">
      <c r="A6" s="31" t="s">
        <v>24</v>
      </c>
      <c r="B6" s="43">
        <f>SUM(B4/B5-1)</f>
        <v>-2.8038901843531416E-2</v>
      </c>
      <c r="C6" s="43">
        <f t="shared" ref="C6:J6" si="0">SUM(C4/C5-1)</f>
        <v>2.0103924027951914E-2</v>
      </c>
      <c r="D6" s="43">
        <f t="shared" si="0"/>
        <v>-0.35252212139998873</v>
      </c>
      <c r="E6" s="43">
        <f t="shared" si="0"/>
        <v>6.8377881487766912E-2</v>
      </c>
      <c r="F6" s="43">
        <f t="shared" si="0"/>
        <v>6.7464976128981835E-2</v>
      </c>
      <c r="G6" s="43">
        <f t="shared" si="0"/>
        <v>-3.6530964915805986E-2</v>
      </c>
      <c r="H6" s="43">
        <f t="shared" si="0"/>
        <v>-0.10632004169924425</v>
      </c>
      <c r="I6" s="43">
        <f t="shared" si="0"/>
        <v>7.54149863307505E-2</v>
      </c>
      <c r="J6" s="49">
        <f t="shared" si="0"/>
        <v>-1.2903382877454406E-2</v>
      </c>
      <c r="K6" s="50">
        <f>SUM(K4/K5-1)</f>
        <v>-3.6012048578666023E-2</v>
      </c>
    </row>
    <row r="7" spans="1:11" s="20" customFormat="1" ht="18" customHeight="1" x14ac:dyDescent="0.2">
      <c r="A7" s="60" t="s">
        <v>29</v>
      </c>
      <c r="B7" s="61">
        <f>SUM(B4+'May '!B7)</f>
        <v>529314</v>
      </c>
      <c r="C7" s="61">
        <f>SUM(C4+'May '!C7)</f>
        <v>142133</v>
      </c>
      <c r="D7" s="61">
        <f>SUM(D4+'May '!D7)</f>
        <v>251420</v>
      </c>
      <c r="E7" s="61">
        <f>SUM(E4+'May '!E7)</f>
        <v>372213</v>
      </c>
      <c r="F7" s="61">
        <f>SUM(F4+'May '!F7)</f>
        <v>226624</v>
      </c>
      <c r="G7" s="61">
        <f>SUM(G4+'May '!G7)</f>
        <v>226955</v>
      </c>
      <c r="H7" s="61">
        <f>SUM(H4+'May '!H7)</f>
        <v>355510</v>
      </c>
      <c r="I7" s="61">
        <f>SUM(I4+'May '!I7)</f>
        <v>725006</v>
      </c>
      <c r="J7" s="62">
        <f>SUM(J4+'May '!J7)</f>
        <v>442164.9</v>
      </c>
      <c r="K7" s="63">
        <f>SUM(B7:J7)</f>
        <v>3271339.9</v>
      </c>
    </row>
    <row r="8" spans="1:11" s="20" customFormat="1" ht="18" customHeight="1" x14ac:dyDescent="0.2">
      <c r="A8" s="91" t="s">
        <v>30</v>
      </c>
      <c r="B8" s="92">
        <v>588465</v>
      </c>
      <c r="C8" s="93">
        <v>138025</v>
      </c>
      <c r="D8" s="93">
        <v>415186</v>
      </c>
      <c r="E8" s="93">
        <v>375469</v>
      </c>
      <c r="F8" s="93">
        <v>234497</v>
      </c>
      <c r="G8" s="93">
        <v>270929</v>
      </c>
      <c r="H8" s="93">
        <v>388586</v>
      </c>
      <c r="I8" s="93">
        <v>695998</v>
      </c>
      <c r="J8" s="94">
        <v>416461</v>
      </c>
      <c r="K8" s="95">
        <f>SUM(B8:J8)</f>
        <v>3523616</v>
      </c>
    </row>
    <row r="9" spans="1:11" s="3" customFormat="1" ht="18" customHeight="1" thickBot="1" x14ac:dyDescent="0.25">
      <c r="A9" s="32" t="s">
        <v>24</v>
      </c>
      <c r="B9" s="30">
        <f>SUM(B7/B8-1)</f>
        <v>-0.10051744793658079</v>
      </c>
      <c r="C9" s="9">
        <f t="shared" ref="C9:J9" si="1">SUM(C7/C8-1)</f>
        <v>2.9762724144176689E-2</v>
      </c>
      <c r="D9" s="9">
        <f t="shared" si="1"/>
        <v>-0.39444008227637728</v>
      </c>
      <c r="E9" s="9">
        <f t="shared" si="1"/>
        <v>-8.67182110906628E-3</v>
      </c>
      <c r="F9" s="9">
        <f t="shared" si="1"/>
        <v>-3.357399028559005E-2</v>
      </c>
      <c r="G9" s="9">
        <f t="shared" si="1"/>
        <v>-0.16230820620900677</v>
      </c>
      <c r="H9" s="9">
        <f t="shared" si="1"/>
        <v>-8.5118866866021881E-2</v>
      </c>
      <c r="I9" s="9">
        <f t="shared" si="1"/>
        <v>4.1678280684714686E-2</v>
      </c>
      <c r="J9" s="26">
        <f t="shared" si="1"/>
        <v>6.1719824905573484E-2</v>
      </c>
      <c r="K9" s="28">
        <f>SUM(K7/K8-1)</f>
        <v>-7.1595798180051462E-2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0" customFormat="1" ht="18" customHeight="1" thickBot="1" x14ac:dyDescent="0.25">
      <c r="A11" s="55" t="s">
        <v>0</v>
      </c>
      <c r="B11" s="65">
        <v>44234</v>
      </c>
      <c r="C11" s="66">
        <v>10458</v>
      </c>
      <c r="D11" s="66">
        <v>20995</v>
      </c>
      <c r="E11" s="66">
        <v>38842</v>
      </c>
      <c r="F11" s="66">
        <v>15118</v>
      </c>
      <c r="G11" s="66">
        <v>17637</v>
      </c>
      <c r="H11" s="66">
        <v>25268</v>
      </c>
      <c r="I11" s="66">
        <v>51854</v>
      </c>
      <c r="J11" s="67">
        <v>29376</v>
      </c>
      <c r="K11" s="59">
        <f>SUM(B11:J11)</f>
        <v>253782</v>
      </c>
    </row>
    <row r="12" spans="1:11" s="20" customFormat="1" ht="18" customHeight="1" x14ac:dyDescent="0.2">
      <c r="A12" s="86" t="s">
        <v>1</v>
      </c>
      <c r="B12" s="96">
        <v>45465</v>
      </c>
      <c r="C12" s="97">
        <v>10275</v>
      </c>
      <c r="D12" s="97">
        <v>32548</v>
      </c>
      <c r="E12" s="97">
        <v>36420</v>
      </c>
      <c r="F12" s="97">
        <v>14166</v>
      </c>
      <c r="G12" s="97">
        <v>18294</v>
      </c>
      <c r="H12" s="97">
        <v>28261</v>
      </c>
      <c r="I12" s="97">
        <v>48157</v>
      </c>
      <c r="J12" s="98">
        <v>29220</v>
      </c>
      <c r="K12" s="95">
        <f>SUM(B12:J12)</f>
        <v>262806</v>
      </c>
    </row>
    <row r="13" spans="1:11" s="3" customFormat="1" ht="18" customHeight="1" thickBot="1" x14ac:dyDescent="0.25">
      <c r="A13" s="32" t="s">
        <v>25</v>
      </c>
      <c r="B13" s="15">
        <f t="shared" ref="B13:K13" si="2">SUM(+B11/B12-1)</f>
        <v>-2.7075772572308421E-2</v>
      </c>
      <c r="C13" s="15">
        <f t="shared" si="2"/>
        <v>1.7810218978102199E-2</v>
      </c>
      <c r="D13" s="15">
        <f>SUM(+D11/D12-1)</f>
        <v>-0.35495268526483958</v>
      </c>
      <c r="E13" s="15">
        <f>SUM(+E11/E12-1)</f>
        <v>6.6501922020867577E-2</v>
      </c>
      <c r="F13" s="15">
        <f t="shared" si="2"/>
        <v>6.7203162501764835E-2</v>
      </c>
      <c r="G13" s="15">
        <f t="shared" si="2"/>
        <v>-3.5913414234175156E-2</v>
      </c>
      <c r="H13" s="15">
        <f t="shared" si="2"/>
        <v>-0.1059056650507767</v>
      </c>
      <c r="I13" s="15">
        <f t="shared" si="2"/>
        <v>7.6769732333824781E-2</v>
      </c>
      <c r="J13" s="53">
        <f t="shared" si="2"/>
        <v>5.3388090349075767E-3</v>
      </c>
      <c r="K13" s="28">
        <f t="shared" si="2"/>
        <v>-3.4337115590968192E-2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196</v>
      </c>
      <c r="C15" s="69">
        <v>229</v>
      </c>
      <c r="D15" s="69">
        <v>754</v>
      </c>
      <c r="E15" s="69">
        <v>890</v>
      </c>
      <c r="F15" s="69">
        <v>98</v>
      </c>
      <c r="G15" s="69">
        <v>328</v>
      </c>
      <c r="H15" s="69">
        <v>357</v>
      </c>
      <c r="I15" s="69">
        <v>2394</v>
      </c>
      <c r="J15" s="70">
        <v>1774</v>
      </c>
      <c r="K15" s="59">
        <f>SUM(B15:J15)</f>
        <v>7020</v>
      </c>
    </row>
    <row r="16" spans="1:11" s="2" customFormat="1" ht="18" customHeight="1" x14ac:dyDescent="0.2">
      <c r="A16" s="99" t="s">
        <v>27</v>
      </c>
      <c r="B16" s="100">
        <v>323</v>
      </c>
      <c r="C16" s="101">
        <v>162</v>
      </c>
      <c r="D16" s="101">
        <v>835</v>
      </c>
      <c r="E16" s="101">
        <v>660</v>
      </c>
      <c r="F16" s="101">
        <v>83</v>
      </c>
      <c r="G16" s="101">
        <v>372</v>
      </c>
      <c r="H16" s="101">
        <v>435</v>
      </c>
      <c r="I16" s="101">
        <v>2390</v>
      </c>
      <c r="J16" s="102">
        <v>3255</v>
      </c>
      <c r="K16" s="95">
        <f>SUM(B16:J16)</f>
        <v>8515</v>
      </c>
    </row>
    <row r="17" spans="1:11" s="3" customFormat="1" ht="18" customHeight="1" thickBot="1" x14ac:dyDescent="0.25">
      <c r="A17" s="32" t="s">
        <v>24</v>
      </c>
      <c r="B17" s="33">
        <f>SUM(+B15/B16-1)</f>
        <v>-0.39318885448916407</v>
      </c>
      <c r="C17" s="10">
        <f t="shared" ref="C17:K17" si="3">SUM(+C15/C16-1)</f>
        <v>0.41358024691358031</v>
      </c>
      <c r="D17" s="10">
        <f t="shared" si="3"/>
        <v>-9.7005988023952106E-2</v>
      </c>
      <c r="E17" s="10">
        <f t="shared" si="3"/>
        <v>0.3484848484848484</v>
      </c>
      <c r="F17" s="10">
        <f t="shared" si="3"/>
        <v>0.18072289156626509</v>
      </c>
      <c r="G17" s="10">
        <f t="shared" si="3"/>
        <v>-0.11827956989247312</v>
      </c>
      <c r="H17" s="10">
        <f t="shared" si="3"/>
        <v>-0.17931034482758623</v>
      </c>
      <c r="I17" s="10">
        <f t="shared" si="3"/>
        <v>1.6736401673640433E-3</v>
      </c>
      <c r="J17" s="27">
        <f t="shared" si="3"/>
        <v>-0.45499231950844854</v>
      </c>
      <c r="K17" s="28">
        <f t="shared" si="3"/>
        <v>-0.17557251908396942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108</v>
      </c>
      <c r="C19" s="73">
        <v>134</v>
      </c>
      <c r="D19" s="69">
        <v>147</v>
      </c>
      <c r="E19" s="69">
        <v>760</v>
      </c>
      <c r="F19" s="69">
        <v>209</v>
      </c>
      <c r="G19" s="69">
        <v>32</v>
      </c>
      <c r="H19" s="69">
        <v>330</v>
      </c>
      <c r="I19" s="69">
        <v>1183</v>
      </c>
      <c r="J19" s="70">
        <v>1397</v>
      </c>
      <c r="K19" s="59">
        <f>SUM(B19:J19)</f>
        <v>4300</v>
      </c>
    </row>
    <row r="20" spans="1:11" s="2" customFormat="1" ht="18" customHeight="1" x14ac:dyDescent="0.2">
      <c r="A20" s="99" t="s">
        <v>28</v>
      </c>
      <c r="B20" s="104">
        <v>546</v>
      </c>
      <c r="C20" s="105">
        <v>153</v>
      </c>
      <c r="D20" s="101">
        <v>278</v>
      </c>
      <c r="E20" s="101">
        <v>431</v>
      </c>
      <c r="F20" s="101">
        <v>312</v>
      </c>
      <c r="G20" s="101">
        <v>124</v>
      </c>
      <c r="H20" s="101">
        <v>332</v>
      </c>
      <c r="I20" s="101">
        <v>2019</v>
      </c>
      <c r="J20" s="106">
        <v>109</v>
      </c>
      <c r="K20" s="95">
        <f>SUM(B20:J20)</f>
        <v>4304</v>
      </c>
    </row>
    <row r="21" spans="1:11" s="3" customFormat="1" ht="18" customHeight="1" x14ac:dyDescent="0.2">
      <c r="A21" s="31" t="s">
        <v>24</v>
      </c>
      <c r="B21" s="43">
        <f>SUM(B19/B20-1)</f>
        <v>-0.80219780219780223</v>
      </c>
      <c r="C21" s="48">
        <f t="shared" ref="C21:K21" si="4">SUM(C19/C20-1)</f>
        <v>-0.12418300653594772</v>
      </c>
      <c r="D21" s="48">
        <f t="shared" si="4"/>
        <v>-0.47122302158273377</v>
      </c>
      <c r="E21" s="48">
        <f t="shared" si="4"/>
        <v>0.76334106728538287</v>
      </c>
      <c r="F21" s="48">
        <f t="shared" si="4"/>
        <v>-0.33012820512820518</v>
      </c>
      <c r="G21" s="48">
        <f t="shared" si="4"/>
        <v>-0.74193548387096775</v>
      </c>
      <c r="H21" s="48">
        <f t="shared" si="4"/>
        <v>-6.0240963855421326E-3</v>
      </c>
      <c r="I21" s="48">
        <f t="shared" si="4"/>
        <v>-0.41406636948984643</v>
      </c>
      <c r="J21" s="51">
        <f t="shared" si="4"/>
        <v>11.81651376146789</v>
      </c>
      <c r="K21" s="29">
        <f t="shared" si="4"/>
        <v>-9.2936802973975219E-4</v>
      </c>
    </row>
    <row r="22" spans="1:11" s="20" customFormat="1" ht="18" customHeight="1" x14ac:dyDescent="0.2">
      <c r="A22" s="60" t="s">
        <v>32</v>
      </c>
      <c r="B22" s="61">
        <f>SUM(B19+'May '!B22)</f>
        <v>1048</v>
      </c>
      <c r="C22" s="74">
        <f>SUM(C19+'May '!C22)</f>
        <v>749</v>
      </c>
      <c r="D22" s="74">
        <f>SUM(D19+'May '!D22)</f>
        <v>679</v>
      </c>
      <c r="E22" s="74">
        <f>SUM(E19+'May '!E22)</f>
        <v>1989</v>
      </c>
      <c r="F22" s="74">
        <f>SUM(F19+'May '!F22)</f>
        <v>1071</v>
      </c>
      <c r="G22" s="74">
        <f>SUM(G19+'May '!G22)</f>
        <v>243</v>
      </c>
      <c r="H22" s="74">
        <f>SUM(H19+'May '!H22)</f>
        <v>1722</v>
      </c>
      <c r="I22" s="74">
        <f>SUM(I19+'May '!I22)</f>
        <v>5016</v>
      </c>
      <c r="J22" s="75">
        <f>SUM(J19+'May '!J22)</f>
        <v>7881</v>
      </c>
      <c r="K22" s="76">
        <f>SUM(B22:J22)</f>
        <v>20398</v>
      </c>
    </row>
    <row r="23" spans="1:11" s="20" customFormat="1" ht="18" customHeight="1" x14ac:dyDescent="0.2">
      <c r="A23" s="91" t="s">
        <v>33</v>
      </c>
      <c r="B23" s="92">
        <f>SUM(B20+'May '!B23)</f>
        <v>2818</v>
      </c>
      <c r="C23" s="93">
        <f>SUM(C20+'May '!C23)</f>
        <v>643</v>
      </c>
      <c r="D23" s="93">
        <f>SUM(D20+'May '!D23)</f>
        <v>1392</v>
      </c>
      <c r="E23" s="93">
        <f>SUM(E20+'May '!E23)</f>
        <v>1351</v>
      </c>
      <c r="F23" s="93">
        <f>SUM(F20+'May '!F23)</f>
        <v>1391</v>
      </c>
      <c r="G23" s="93">
        <f>SUM(G20+'May '!G23)</f>
        <v>962</v>
      </c>
      <c r="H23" s="93">
        <f>SUM(H20+'May '!H23)</f>
        <v>1423</v>
      </c>
      <c r="I23" s="93">
        <f>SUM(I20+'May '!I23)</f>
        <v>6112</v>
      </c>
      <c r="J23" s="107">
        <f>SUM(J20+'May '!J23)</f>
        <v>482</v>
      </c>
      <c r="K23" s="108">
        <f>SUM(B23:J23)</f>
        <v>16574</v>
      </c>
    </row>
    <row r="24" spans="1:11" s="3" customFormat="1" ht="18" customHeight="1" thickBot="1" x14ac:dyDescent="0.25">
      <c r="A24" s="32" t="s">
        <v>24</v>
      </c>
      <c r="B24" s="33">
        <f>SUM(B22/B23-1)</f>
        <v>-0.62810503903477644</v>
      </c>
      <c r="C24" s="10">
        <f t="shared" ref="C24:K24" si="5">SUM(C22/C23-1)</f>
        <v>0.16485225505443224</v>
      </c>
      <c r="D24" s="10">
        <f t="shared" si="5"/>
        <v>-0.51221264367816088</v>
      </c>
      <c r="E24" s="10">
        <f t="shared" si="5"/>
        <v>0.47224278312361223</v>
      </c>
      <c r="F24" s="10">
        <f t="shared" si="5"/>
        <v>-0.23005032350826748</v>
      </c>
      <c r="G24" s="10">
        <f t="shared" si="5"/>
        <v>-0.74740124740124747</v>
      </c>
      <c r="H24" s="10">
        <f t="shared" si="5"/>
        <v>0.21011946591707664</v>
      </c>
      <c r="I24" s="10">
        <f t="shared" si="5"/>
        <v>-0.1793193717277487</v>
      </c>
      <c r="J24" s="27">
        <f t="shared" si="5"/>
        <v>15.350622406639005</v>
      </c>
      <c r="K24" s="28">
        <f t="shared" si="5"/>
        <v>0.23072281887293355</v>
      </c>
    </row>
    <row r="25" spans="1:11" s="2" customFormat="1" ht="18" customHeight="1" x14ac:dyDescent="0.2">
      <c r="A25" s="152"/>
      <c r="D25" s="3"/>
      <c r="F25" s="3"/>
      <c r="H25" s="3"/>
    </row>
    <row r="26" spans="1:11" s="2" customFormat="1" ht="18" customHeight="1" x14ac:dyDescent="0.2">
      <c r="A26" s="153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2">
    <mergeCell ref="A25:A26"/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B19" sqref="B19:J19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45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121976</v>
      </c>
      <c r="C4" s="57">
        <v>27383</v>
      </c>
      <c r="D4" s="57">
        <v>78831</v>
      </c>
      <c r="E4" s="57">
        <v>84411</v>
      </c>
      <c r="F4" s="57">
        <v>37512</v>
      </c>
      <c r="G4" s="57">
        <v>51242</v>
      </c>
      <c r="H4" s="57">
        <v>66837</v>
      </c>
      <c r="I4" s="57">
        <v>152515</v>
      </c>
      <c r="J4" s="58">
        <v>73824</v>
      </c>
      <c r="K4" s="59">
        <f>SUM(B4:J4)</f>
        <v>694531</v>
      </c>
    </row>
    <row r="5" spans="1:11" s="20" customFormat="1" ht="18" customHeight="1" x14ac:dyDescent="0.2">
      <c r="A5" s="86" t="s">
        <v>23</v>
      </c>
      <c r="B5" s="87">
        <v>131181</v>
      </c>
      <c r="C5" s="88">
        <v>27818</v>
      </c>
      <c r="D5" s="88">
        <v>87932</v>
      </c>
      <c r="E5" s="88">
        <v>102056</v>
      </c>
      <c r="F5" s="88">
        <v>42221</v>
      </c>
      <c r="G5" s="88">
        <v>50847</v>
      </c>
      <c r="H5" s="88">
        <v>70761</v>
      </c>
      <c r="I5" s="88">
        <v>140666</v>
      </c>
      <c r="J5" s="89">
        <v>82586</v>
      </c>
      <c r="K5" s="90">
        <f>SUM(B5:J5)</f>
        <v>736068</v>
      </c>
    </row>
    <row r="6" spans="1:11" s="3" customFormat="1" ht="18" customHeight="1" x14ac:dyDescent="0.2">
      <c r="A6" s="31" t="s">
        <v>24</v>
      </c>
      <c r="B6" s="43">
        <f>SUM(B4/B5-1)</f>
        <v>-7.017022282190255E-2</v>
      </c>
      <c r="C6" s="43">
        <f t="shared" ref="C6:J6" si="0">SUM(C4/C5-1)</f>
        <v>-1.5637357106909167E-2</v>
      </c>
      <c r="D6" s="43">
        <f t="shared" si="0"/>
        <v>-0.10350043215211757</v>
      </c>
      <c r="E6" s="43">
        <f t="shared" si="0"/>
        <v>-0.1728952731833503</v>
      </c>
      <c r="F6" s="43">
        <f t="shared" si="0"/>
        <v>-0.11153217593140852</v>
      </c>
      <c r="G6" s="43">
        <f t="shared" si="0"/>
        <v>7.7684032489626631E-3</v>
      </c>
      <c r="H6" s="43">
        <f t="shared" si="0"/>
        <v>-5.545427566032135E-2</v>
      </c>
      <c r="I6" s="43">
        <f t="shared" si="0"/>
        <v>8.4234996374390469E-2</v>
      </c>
      <c r="J6" s="49">
        <f t="shared" si="0"/>
        <v>-0.10609546412224835</v>
      </c>
      <c r="K6" s="50">
        <f>SUM(K4/K5-1)</f>
        <v>-5.6430927577343359E-2</v>
      </c>
    </row>
    <row r="7" spans="1:11" s="20" customFormat="1" ht="18" customHeight="1" x14ac:dyDescent="0.2">
      <c r="A7" s="60" t="s">
        <v>29</v>
      </c>
      <c r="B7" s="61">
        <f>SUM(B4+'June '!B7)</f>
        <v>651290</v>
      </c>
      <c r="C7" s="61">
        <f>SUM(C4+'June '!C7)</f>
        <v>169516</v>
      </c>
      <c r="D7" s="61">
        <f>SUM(D4+'June '!D7)</f>
        <v>330251</v>
      </c>
      <c r="E7" s="61">
        <f>SUM(E4+'June '!E7)</f>
        <v>456624</v>
      </c>
      <c r="F7" s="61">
        <f>SUM(F4+'June '!F7)</f>
        <v>264136</v>
      </c>
      <c r="G7" s="61">
        <f>SUM(G4+'June '!G7)</f>
        <v>278197</v>
      </c>
      <c r="H7" s="61">
        <f>SUM(H4+'June '!H7)</f>
        <v>422347</v>
      </c>
      <c r="I7" s="61">
        <f>SUM(I4+'June '!I7)</f>
        <v>877521</v>
      </c>
      <c r="J7" s="62">
        <f>SUM(J4+'June '!J7)</f>
        <v>515988.9</v>
      </c>
      <c r="K7" s="63">
        <f>SUM(B7:J7)</f>
        <v>3965870.9</v>
      </c>
    </row>
    <row r="8" spans="1:11" s="20" customFormat="1" ht="18" customHeight="1" x14ac:dyDescent="0.2">
      <c r="A8" s="91" t="s">
        <v>30</v>
      </c>
      <c r="B8" s="92">
        <v>719646</v>
      </c>
      <c r="C8" s="93">
        <v>165843</v>
      </c>
      <c r="D8" s="93">
        <v>503118</v>
      </c>
      <c r="E8" s="93">
        <v>477525</v>
      </c>
      <c r="F8" s="93">
        <v>276718</v>
      </c>
      <c r="G8" s="93">
        <v>321776</v>
      </c>
      <c r="H8" s="93">
        <v>459347</v>
      </c>
      <c r="I8" s="93">
        <v>836664</v>
      </c>
      <c r="J8" s="94">
        <v>499047</v>
      </c>
      <c r="K8" s="95">
        <f>SUM(B8:J8)</f>
        <v>4259684</v>
      </c>
    </row>
    <row r="9" spans="1:11" s="3" customFormat="1" ht="18" customHeight="1" thickBot="1" x14ac:dyDescent="0.25">
      <c r="A9" s="32" t="s">
        <v>24</v>
      </c>
      <c r="B9" s="30">
        <f>SUM(B7/B8-1)</f>
        <v>-9.4985590137373066E-2</v>
      </c>
      <c r="C9" s="9">
        <f t="shared" ref="C9:J9" si="1">SUM(C7/C8-1)</f>
        <v>2.2147452711299254E-2</v>
      </c>
      <c r="D9" s="9">
        <f t="shared" si="1"/>
        <v>-0.34359136425252124</v>
      </c>
      <c r="E9" s="9">
        <f t="shared" si="1"/>
        <v>-4.3769436155175145E-2</v>
      </c>
      <c r="F9" s="9">
        <f t="shared" si="1"/>
        <v>-4.5468672077710881E-2</v>
      </c>
      <c r="G9" s="9">
        <f t="shared" si="1"/>
        <v>-0.13543272338521206</v>
      </c>
      <c r="H9" s="9">
        <f t="shared" si="1"/>
        <v>-8.0549127348170324E-2</v>
      </c>
      <c r="I9" s="9">
        <f t="shared" si="1"/>
        <v>4.8833223372823475E-2</v>
      </c>
      <c r="J9" s="26">
        <f t="shared" si="1"/>
        <v>3.3948505852154254E-2</v>
      </c>
      <c r="K9" s="28">
        <f>SUM(K7/K8-1)</f>
        <v>-6.8975327747316517E-2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65">
        <v>45091</v>
      </c>
      <c r="C11" s="66">
        <v>9979</v>
      </c>
      <c r="D11" s="66">
        <v>28885</v>
      </c>
      <c r="E11" s="66">
        <v>31204</v>
      </c>
      <c r="F11" s="66">
        <v>13846</v>
      </c>
      <c r="G11" s="66">
        <v>18880</v>
      </c>
      <c r="H11" s="66">
        <v>24482</v>
      </c>
      <c r="I11" s="66">
        <v>56273</v>
      </c>
      <c r="J11" s="67">
        <v>27007</v>
      </c>
      <c r="K11" s="59">
        <f>SUM(B11:J11)</f>
        <v>255647</v>
      </c>
    </row>
    <row r="12" spans="1:11" s="20" customFormat="1" ht="18" customHeight="1" x14ac:dyDescent="0.2">
      <c r="A12" s="86" t="s">
        <v>1</v>
      </c>
      <c r="B12" s="96">
        <v>48511</v>
      </c>
      <c r="C12" s="97">
        <v>10174</v>
      </c>
      <c r="D12" s="97">
        <v>32196</v>
      </c>
      <c r="E12" s="97">
        <v>37641</v>
      </c>
      <c r="F12" s="97">
        <v>15585</v>
      </c>
      <c r="G12" s="97">
        <v>18715</v>
      </c>
      <c r="H12" s="97">
        <v>26120</v>
      </c>
      <c r="I12" s="97">
        <v>51882</v>
      </c>
      <c r="J12" s="98">
        <v>30194</v>
      </c>
      <c r="K12" s="95">
        <f>SUM(B12:J12)</f>
        <v>271018</v>
      </c>
    </row>
    <row r="13" spans="1:11" s="3" customFormat="1" ht="18" customHeight="1" thickBot="1" x14ac:dyDescent="0.25">
      <c r="A13" s="32" t="s">
        <v>25</v>
      </c>
      <c r="B13" s="52">
        <f>SUM(+B11/B12-1)</f>
        <v>-7.049947434602466E-2</v>
      </c>
      <c r="C13" s="15">
        <f t="shared" ref="C13:K13" si="2">SUM(+C11/C12-1)</f>
        <v>-1.9166502850403E-2</v>
      </c>
      <c r="D13" s="15">
        <f t="shared" si="2"/>
        <v>-0.10283886197043113</v>
      </c>
      <c r="E13" s="15">
        <f t="shared" si="2"/>
        <v>-0.17101033447570468</v>
      </c>
      <c r="F13" s="15">
        <f t="shared" si="2"/>
        <v>-0.11158164902149503</v>
      </c>
      <c r="G13" s="15">
        <f t="shared" si="2"/>
        <v>8.816457387122556E-3</v>
      </c>
      <c r="H13" s="15">
        <f t="shared" si="2"/>
        <v>-6.2710566615620245E-2</v>
      </c>
      <c r="I13" s="15">
        <f t="shared" si="2"/>
        <v>8.4634362592035828E-2</v>
      </c>
      <c r="J13" s="53">
        <f t="shared" si="2"/>
        <v>-0.10555077167649207</v>
      </c>
      <c r="K13" s="28">
        <f t="shared" si="2"/>
        <v>-5.6715790095122842E-2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230</v>
      </c>
      <c r="C15" s="69">
        <v>440</v>
      </c>
      <c r="D15" s="69">
        <v>841</v>
      </c>
      <c r="E15" s="69">
        <v>160</v>
      </c>
      <c r="F15" s="69">
        <v>128</v>
      </c>
      <c r="G15" s="69">
        <v>266</v>
      </c>
      <c r="H15" s="69">
        <v>736</v>
      </c>
      <c r="I15" s="69">
        <v>578</v>
      </c>
      <c r="J15" s="70">
        <v>905</v>
      </c>
      <c r="K15" s="59">
        <f>SUM(B15:J15)</f>
        <v>4284</v>
      </c>
    </row>
    <row r="16" spans="1:11" s="2" customFormat="1" ht="18" customHeight="1" x14ac:dyDescent="0.2">
      <c r="A16" s="99" t="s">
        <v>27</v>
      </c>
      <c r="B16" s="100">
        <v>201</v>
      </c>
      <c r="C16" s="101">
        <v>348</v>
      </c>
      <c r="D16" s="101">
        <v>1003</v>
      </c>
      <c r="E16" s="101">
        <v>425</v>
      </c>
      <c r="F16" s="101">
        <v>141</v>
      </c>
      <c r="G16" s="101">
        <v>316</v>
      </c>
      <c r="H16" s="101">
        <v>237</v>
      </c>
      <c r="I16" s="101">
        <v>585</v>
      </c>
      <c r="J16" s="102">
        <v>1062</v>
      </c>
      <c r="K16" s="95">
        <f>SUM(B16:J16)</f>
        <v>4318</v>
      </c>
    </row>
    <row r="17" spans="1:11" s="3" customFormat="1" ht="18" customHeight="1" thickBot="1" x14ac:dyDescent="0.25">
      <c r="A17" s="32" t="s">
        <v>24</v>
      </c>
      <c r="B17" s="33">
        <f>SUM(+B15/B16-1)</f>
        <v>0.14427860696517403</v>
      </c>
      <c r="C17" s="10">
        <f t="shared" ref="C17:K17" si="3">SUM(+C15/C16-1)</f>
        <v>0.26436781609195403</v>
      </c>
      <c r="D17" s="10">
        <f t="shared" si="3"/>
        <v>-0.16151545363908271</v>
      </c>
      <c r="E17" s="10">
        <f t="shared" si="3"/>
        <v>-0.62352941176470589</v>
      </c>
      <c r="F17" s="10">
        <f t="shared" si="3"/>
        <v>-9.219858156028371E-2</v>
      </c>
      <c r="G17" s="10">
        <f t="shared" si="3"/>
        <v>-0.15822784810126578</v>
      </c>
      <c r="H17" s="10">
        <f t="shared" si="3"/>
        <v>2.1054852320675104</v>
      </c>
      <c r="I17" s="10">
        <f t="shared" si="3"/>
        <v>-1.1965811965811923E-2</v>
      </c>
      <c r="J17" s="27">
        <f t="shared" si="3"/>
        <v>-0.14783427495291901</v>
      </c>
      <c r="K17" s="28">
        <f t="shared" si="3"/>
        <v>-7.8740157480314821E-3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298</v>
      </c>
      <c r="C19" s="73">
        <v>128</v>
      </c>
      <c r="D19" s="69">
        <v>191</v>
      </c>
      <c r="E19" s="69">
        <v>475</v>
      </c>
      <c r="F19" s="69">
        <v>305</v>
      </c>
      <c r="G19" s="69">
        <v>31</v>
      </c>
      <c r="H19" s="69">
        <v>352</v>
      </c>
      <c r="I19" s="69">
        <v>1464</v>
      </c>
      <c r="J19" s="70">
        <v>1829</v>
      </c>
      <c r="K19" s="59">
        <f>SUM(B19:J19)</f>
        <v>5073</v>
      </c>
    </row>
    <row r="20" spans="1:11" s="2" customFormat="1" ht="18" customHeight="1" x14ac:dyDescent="0.2">
      <c r="A20" s="99" t="s">
        <v>28</v>
      </c>
      <c r="B20" s="104">
        <v>616</v>
      </c>
      <c r="C20" s="105">
        <v>138</v>
      </c>
      <c r="D20" s="101">
        <v>262</v>
      </c>
      <c r="E20" s="101">
        <v>421</v>
      </c>
      <c r="F20" s="101">
        <v>415</v>
      </c>
      <c r="G20" s="101">
        <v>121</v>
      </c>
      <c r="H20" s="101">
        <v>489</v>
      </c>
      <c r="I20" s="101">
        <v>1609</v>
      </c>
      <c r="J20" s="106">
        <v>129</v>
      </c>
      <c r="K20" s="95">
        <f>SUM(B20:J20)</f>
        <v>4200</v>
      </c>
    </row>
    <row r="21" spans="1:11" s="3" customFormat="1" ht="18" customHeight="1" x14ac:dyDescent="0.2">
      <c r="A21" s="31" t="s">
        <v>24</v>
      </c>
      <c r="B21" s="43">
        <f>SUM(B19/B20-1)</f>
        <v>-0.51623376623376616</v>
      </c>
      <c r="C21" s="48">
        <f t="shared" ref="C21:J21" si="4">SUM(C19/C20-1)</f>
        <v>-7.2463768115942018E-2</v>
      </c>
      <c r="D21" s="48">
        <f t="shared" si="4"/>
        <v>-0.27099236641221369</v>
      </c>
      <c r="E21" s="48">
        <f t="shared" si="4"/>
        <v>0.12826603325415675</v>
      </c>
      <c r="F21" s="48">
        <f t="shared" si="4"/>
        <v>-0.26506024096385539</v>
      </c>
      <c r="G21" s="48">
        <f t="shared" si="4"/>
        <v>-0.74380165289256195</v>
      </c>
      <c r="H21" s="48">
        <f t="shared" si="4"/>
        <v>-0.28016359918200406</v>
      </c>
      <c r="I21" s="48">
        <f t="shared" si="4"/>
        <v>-9.0118085767557532E-2</v>
      </c>
      <c r="J21" s="51">
        <f t="shared" si="4"/>
        <v>13.178294573643411</v>
      </c>
      <c r="K21" s="29">
        <f>SUM(K19/K20-1)</f>
        <v>0.20785714285714296</v>
      </c>
    </row>
    <row r="22" spans="1:11" s="20" customFormat="1" ht="18" customHeight="1" x14ac:dyDescent="0.2">
      <c r="A22" s="60" t="s">
        <v>32</v>
      </c>
      <c r="B22" s="61">
        <f>SUM(B19+'June '!B22)</f>
        <v>1346</v>
      </c>
      <c r="C22" s="74">
        <f>SUM(C19+'June '!C22)</f>
        <v>877</v>
      </c>
      <c r="D22" s="74">
        <f>SUM(D19+'June '!D22)</f>
        <v>870</v>
      </c>
      <c r="E22" s="74">
        <f>SUM(E19+'June '!E22)</f>
        <v>2464</v>
      </c>
      <c r="F22" s="74">
        <f>SUM(F19+'June '!F22)</f>
        <v>1376</v>
      </c>
      <c r="G22" s="74">
        <f>SUM(G19+'June '!G22)</f>
        <v>274</v>
      </c>
      <c r="H22" s="74">
        <f>SUM(H19+'June '!H22)</f>
        <v>2074</v>
      </c>
      <c r="I22" s="74">
        <f>SUM(I19+'June '!I22)</f>
        <v>6480</v>
      </c>
      <c r="J22" s="75">
        <f>SUM(J19+'June '!J22)</f>
        <v>9710</v>
      </c>
      <c r="K22" s="76">
        <f>SUM(B22:J22)</f>
        <v>25471</v>
      </c>
    </row>
    <row r="23" spans="1:11" s="20" customFormat="1" ht="18" customHeight="1" x14ac:dyDescent="0.2">
      <c r="A23" s="91" t="s">
        <v>33</v>
      </c>
      <c r="B23" s="92">
        <f>SUM(B20+'June '!B23)</f>
        <v>3434</v>
      </c>
      <c r="C23" s="93">
        <f>SUM(C20+'June '!C23)</f>
        <v>781</v>
      </c>
      <c r="D23" s="93">
        <f>SUM(D20+'June '!D23)</f>
        <v>1654</v>
      </c>
      <c r="E23" s="93">
        <f>SUM(E20+'June '!E23)</f>
        <v>1772</v>
      </c>
      <c r="F23" s="93">
        <f>SUM(F20+'June '!F23)</f>
        <v>1806</v>
      </c>
      <c r="G23" s="93">
        <f>SUM(G20+'June '!G23)</f>
        <v>1083</v>
      </c>
      <c r="H23" s="93">
        <f>SUM(H20+'June '!H23)</f>
        <v>1912</v>
      </c>
      <c r="I23" s="93">
        <f>SUM(I20+'June '!I23)</f>
        <v>7721</v>
      </c>
      <c r="J23" s="107">
        <f>SUM(J20+'June '!J23)</f>
        <v>611</v>
      </c>
      <c r="K23" s="108">
        <f>SUM(B23:J23)</f>
        <v>20774</v>
      </c>
    </row>
    <row r="24" spans="1:11" s="3" customFormat="1" ht="18" customHeight="1" thickBot="1" x14ac:dyDescent="0.25">
      <c r="A24" s="32" t="s">
        <v>24</v>
      </c>
      <c r="B24" s="33">
        <f>SUM(B22/B23-1)</f>
        <v>-0.60803727431566679</v>
      </c>
      <c r="C24" s="10">
        <f t="shared" ref="C24:K24" si="5">SUM(C22/C23-1)</f>
        <v>0.1229193341869399</v>
      </c>
      <c r="D24" s="10">
        <f t="shared" si="5"/>
        <v>-0.4740024183796856</v>
      </c>
      <c r="E24" s="10">
        <f t="shared" si="5"/>
        <v>0.39051918735891644</v>
      </c>
      <c r="F24" s="10">
        <f t="shared" si="5"/>
        <v>-0.23809523809523814</v>
      </c>
      <c r="G24" s="10">
        <f t="shared" si="5"/>
        <v>-0.74699907663896581</v>
      </c>
      <c r="H24" s="10">
        <f t="shared" si="5"/>
        <v>8.4728033472803332E-2</v>
      </c>
      <c r="I24" s="10">
        <f t="shared" si="5"/>
        <v>-0.16073047532703022</v>
      </c>
      <c r="J24" s="27">
        <f t="shared" si="5"/>
        <v>14.891980360065466</v>
      </c>
      <c r="K24" s="28">
        <f t="shared" si="5"/>
        <v>0.22609993260806771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ignoredErrors>
    <ignoredError sqref="K21" 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249977111117893"/>
  </sheetPr>
  <dimension ref="A1:V41"/>
  <sheetViews>
    <sheetView zoomScale="90" zoomScaleNormal="90" zoomScaleSheetLayoutView="75" workbookViewId="0">
      <pane xSplit="1" topLeftCell="B1" activePane="topRight" state="frozen"/>
      <selection activeCell="O14" sqref="O14"/>
      <selection pane="topRight" activeCell="B19" sqref="B19:J19"/>
    </sheetView>
  </sheetViews>
  <sheetFormatPr defaultColWidth="9.140625" defaultRowHeight="12.75" x14ac:dyDescent="0.2"/>
  <cols>
    <col min="1" max="1" width="27" style="6" customWidth="1"/>
    <col min="2" max="3" width="15.5703125" style="5" customWidth="1"/>
    <col min="4" max="4" width="15.5703125" style="19" customWidth="1"/>
    <col min="5" max="5" width="15.5703125" style="5" customWidth="1"/>
    <col min="6" max="6" width="15.5703125" style="19" customWidth="1"/>
    <col min="7" max="7" width="15.5703125" style="5" customWidth="1"/>
    <col min="8" max="8" width="15.5703125" style="19" customWidth="1"/>
    <col min="9" max="11" width="15.5703125" style="5" customWidth="1"/>
    <col min="12" max="16384" width="9.140625" style="5"/>
  </cols>
  <sheetData>
    <row r="1" spans="1:11" ht="30" customHeight="1" thickBot="1" x14ac:dyDescent="0.25">
      <c r="A1" s="149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6" customFormat="1" ht="17.25" customHeight="1" x14ac:dyDescent="0.2">
      <c r="A2" s="6">
        <v>2025</v>
      </c>
      <c r="B2" s="39" t="s">
        <v>13</v>
      </c>
      <c r="C2" s="40" t="s">
        <v>14</v>
      </c>
      <c r="D2" s="41" t="s">
        <v>21</v>
      </c>
      <c r="E2" s="40" t="s">
        <v>15</v>
      </c>
      <c r="F2" s="41" t="s">
        <v>22</v>
      </c>
      <c r="G2" s="40" t="s">
        <v>16</v>
      </c>
      <c r="H2" s="41" t="s">
        <v>20</v>
      </c>
      <c r="I2" s="40" t="s">
        <v>17</v>
      </c>
      <c r="J2" s="40" t="s">
        <v>18</v>
      </c>
      <c r="K2" s="42" t="s">
        <v>19</v>
      </c>
    </row>
    <row r="3" spans="1:11" s="2" customFormat="1" ht="18" customHeight="1" thickBot="1" x14ac:dyDescent="0.25">
      <c r="A3" s="18"/>
      <c r="B3" s="47" t="s">
        <v>3</v>
      </c>
      <c r="C3" s="46" t="s">
        <v>4</v>
      </c>
      <c r="D3" s="48" t="s">
        <v>5</v>
      </c>
      <c r="E3" s="46" t="s">
        <v>6</v>
      </c>
      <c r="F3" s="48" t="s">
        <v>7</v>
      </c>
      <c r="G3" s="46" t="s">
        <v>8</v>
      </c>
      <c r="H3" s="48" t="s">
        <v>9</v>
      </c>
      <c r="I3" s="46" t="s">
        <v>10</v>
      </c>
      <c r="J3" s="46" t="s">
        <v>11</v>
      </c>
      <c r="K3" s="44" t="s">
        <v>31</v>
      </c>
    </row>
    <row r="4" spans="1:11" s="20" customFormat="1" ht="18" customHeight="1" thickBot="1" x14ac:dyDescent="0.25">
      <c r="A4" s="55" t="s">
        <v>12</v>
      </c>
      <c r="B4" s="56">
        <v>109145</v>
      </c>
      <c r="C4" s="57">
        <v>25747</v>
      </c>
      <c r="D4" s="57">
        <v>78952</v>
      </c>
      <c r="E4" s="57">
        <v>91837</v>
      </c>
      <c r="F4" s="57">
        <v>33546</v>
      </c>
      <c r="G4" s="57">
        <v>47617</v>
      </c>
      <c r="H4" s="57">
        <v>63477</v>
      </c>
      <c r="I4" s="57">
        <v>146655</v>
      </c>
      <c r="J4" s="58">
        <v>71050</v>
      </c>
      <c r="K4" s="59">
        <f>SUM(B4:J4)</f>
        <v>668026</v>
      </c>
    </row>
    <row r="5" spans="1:11" s="20" customFormat="1" ht="18" customHeight="1" x14ac:dyDescent="0.2">
      <c r="A5" s="86" t="s">
        <v>23</v>
      </c>
      <c r="B5" s="87">
        <v>108671</v>
      </c>
      <c r="C5" s="88">
        <v>26789</v>
      </c>
      <c r="D5" s="88">
        <v>80464</v>
      </c>
      <c r="E5" s="88">
        <v>87241</v>
      </c>
      <c r="F5" s="88">
        <v>40576</v>
      </c>
      <c r="G5" s="88">
        <v>46832</v>
      </c>
      <c r="H5" s="88">
        <v>65040</v>
      </c>
      <c r="I5" s="88">
        <v>137935</v>
      </c>
      <c r="J5" s="89">
        <v>85709</v>
      </c>
      <c r="K5" s="90">
        <f>SUM(B5:J5)</f>
        <v>679257</v>
      </c>
    </row>
    <row r="6" spans="1:11" s="3" customFormat="1" ht="18" customHeight="1" x14ac:dyDescent="0.2">
      <c r="A6" s="31" t="s">
        <v>24</v>
      </c>
      <c r="B6" s="43">
        <f>SUM(B4/B5-1)</f>
        <v>4.3617892538028169E-3</v>
      </c>
      <c r="C6" s="43">
        <f t="shared" ref="C6:J6" si="0">SUM(C4/C5-1)</f>
        <v>-3.8896562021725312E-2</v>
      </c>
      <c r="D6" s="43">
        <f t="shared" si="0"/>
        <v>-1.8791012129648066E-2</v>
      </c>
      <c r="E6" s="43">
        <f t="shared" si="0"/>
        <v>5.2681651975561961E-2</v>
      </c>
      <c r="F6" s="43">
        <f t="shared" si="0"/>
        <v>-0.17325512618296535</v>
      </c>
      <c r="G6" s="43">
        <f t="shared" si="0"/>
        <v>1.676204304748885E-2</v>
      </c>
      <c r="H6" s="43">
        <f t="shared" si="0"/>
        <v>-2.403136531365313E-2</v>
      </c>
      <c r="I6" s="43">
        <f t="shared" si="0"/>
        <v>6.3218182477253748E-2</v>
      </c>
      <c r="J6" s="49">
        <f t="shared" si="0"/>
        <v>-0.17103221365317522</v>
      </c>
      <c r="K6" s="50">
        <f>SUM(K4/K5-1)</f>
        <v>-1.6534242562093571E-2</v>
      </c>
    </row>
    <row r="7" spans="1:11" s="20" customFormat="1" ht="18" customHeight="1" x14ac:dyDescent="0.2">
      <c r="A7" s="60" t="s">
        <v>29</v>
      </c>
      <c r="B7" s="61">
        <f>SUM(B4+ 'July  '!B7)</f>
        <v>760435</v>
      </c>
      <c r="C7" s="61">
        <f>SUM(C4+ 'July  '!C7)</f>
        <v>195263</v>
      </c>
      <c r="D7" s="61">
        <f>SUM(D4+ 'July  '!D7)</f>
        <v>409203</v>
      </c>
      <c r="E7" s="61">
        <f>SUM(E4+ 'July  '!E7)</f>
        <v>548461</v>
      </c>
      <c r="F7" s="61">
        <f>SUM(F4+ 'July  '!F7)</f>
        <v>297682</v>
      </c>
      <c r="G7" s="61">
        <f>SUM(G4+ 'July  '!G7)</f>
        <v>325814</v>
      </c>
      <c r="H7" s="61">
        <f>SUM(H4+ 'July  '!H7)</f>
        <v>485824</v>
      </c>
      <c r="I7" s="61">
        <f>SUM(I4+ 'July  '!I7)</f>
        <v>1024176</v>
      </c>
      <c r="J7" s="62">
        <f>SUM(J4+ 'July  '!J7)</f>
        <v>587038.9</v>
      </c>
      <c r="K7" s="63">
        <f>SUM(B7:J7)</f>
        <v>4633896.9000000004</v>
      </c>
    </row>
    <row r="8" spans="1:11" s="20" customFormat="1" ht="18" customHeight="1" x14ac:dyDescent="0.2">
      <c r="A8" s="91" t="s">
        <v>30</v>
      </c>
      <c r="B8" s="92">
        <v>828317</v>
      </c>
      <c r="C8" s="93">
        <v>192632</v>
      </c>
      <c r="D8" s="93">
        <v>583582</v>
      </c>
      <c r="E8" s="93">
        <v>564766</v>
      </c>
      <c r="F8" s="93">
        <v>317294</v>
      </c>
      <c r="G8" s="93">
        <v>368608</v>
      </c>
      <c r="H8" s="93">
        <v>524387</v>
      </c>
      <c r="I8" s="93">
        <v>974599</v>
      </c>
      <c r="J8" s="94">
        <v>584756</v>
      </c>
      <c r="K8" s="95">
        <f>SUM(B8:J8)</f>
        <v>4938941</v>
      </c>
    </row>
    <row r="9" spans="1:11" s="3" customFormat="1" ht="18" customHeight="1" thickBot="1" x14ac:dyDescent="0.25">
      <c r="A9" s="32" t="s">
        <v>24</v>
      </c>
      <c r="B9" s="30">
        <f>SUM(B7/B8-1)</f>
        <v>-8.1951716552962184E-2</v>
      </c>
      <c r="C9" s="9">
        <f t="shared" ref="C9:J9" si="1">SUM(C7/C8-1)</f>
        <v>1.3658166867394739E-2</v>
      </c>
      <c r="D9" s="9">
        <f t="shared" si="1"/>
        <v>-0.29880805096798735</v>
      </c>
      <c r="E9" s="9">
        <f t="shared" si="1"/>
        <v>-2.8870364009164873E-2</v>
      </c>
      <c r="F9" s="9">
        <f t="shared" si="1"/>
        <v>-6.1810182354535503E-2</v>
      </c>
      <c r="G9" s="9">
        <f t="shared" si="1"/>
        <v>-0.11609623231183264</v>
      </c>
      <c r="H9" s="9">
        <f t="shared" si="1"/>
        <v>-7.353919910295259E-2</v>
      </c>
      <c r="I9" s="9">
        <f t="shared" si="1"/>
        <v>5.0869126686975852E-2</v>
      </c>
      <c r="J9" s="26">
        <f t="shared" si="1"/>
        <v>3.904021506406119E-3</v>
      </c>
      <c r="K9" s="28">
        <f>SUM(K7/K8-1)</f>
        <v>-6.1763058113065039E-2</v>
      </c>
    </row>
    <row r="10" spans="1:11" s="2" customFormat="1" ht="18" customHeight="1" thickBot="1" x14ac:dyDescent="0.25">
      <c r="A10" s="16"/>
      <c r="B10" s="13"/>
      <c r="C10" s="13"/>
      <c r="D10" s="14"/>
      <c r="E10" s="13"/>
      <c r="F10" s="14"/>
      <c r="G10" s="13"/>
      <c r="H10" s="14"/>
      <c r="I10" s="13"/>
      <c r="J10" s="13"/>
      <c r="K10" s="13"/>
    </row>
    <row r="11" spans="1:11" s="2" customFormat="1" ht="18" customHeight="1" thickBot="1" x14ac:dyDescent="0.25">
      <c r="A11" s="64" t="s">
        <v>0</v>
      </c>
      <c r="B11" s="77">
        <v>40358</v>
      </c>
      <c r="C11" s="66">
        <v>9475</v>
      </c>
      <c r="D11" s="66">
        <v>28874</v>
      </c>
      <c r="E11" s="66">
        <v>33916</v>
      </c>
      <c r="F11" s="66">
        <v>12409</v>
      </c>
      <c r="G11" s="66">
        <v>17636</v>
      </c>
      <c r="H11" s="66">
        <v>23450</v>
      </c>
      <c r="I11" s="66">
        <v>54231</v>
      </c>
      <c r="J11" s="67">
        <v>25952</v>
      </c>
      <c r="K11" s="59">
        <f>SUM(B11:J11)</f>
        <v>246301</v>
      </c>
    </row>
    <row r="12" spans="1:11" s="20" customFormat="1" ht="18" customHeight="1" x14ac:dyDescent="0.2">
      <c r="A12" s="86" t="s">
        <v>1</v>
      </c>
      <c r="B12" s="96">
        <v>40175</v>
      </c>
      <c r="C12" s="97">
        <v>9855</v>
      </c>
      <c r="D12" s="97">
        <v>29457</v>
      </c>
      <c r="E12" s="97">
        <v>32082</v>
      </c>
      <c r="F12" s="97">
        <v>15028</v>
      </c>
      <c r="G12" s="97">
        <v>17282</v>
      </c>
      <c r="H12" s="97">
        <v>24089</v>
      </c>
      <c r="I12" s="97">
        <v>50887</v>
      </c>
      <c r="J12" s="98">
        <v>31744</v>
      </c>
      <c r="K12" s="95">
        <f>SUM(B12:J12)</f>
        <v>250599</v>
      </c>
    </row>
    <row r="13" spans="1:11" s="3" customFormat="1" ht="18" customHeight="1" thickBot="1" x14ac:dyDescent="0.25">
      <c r="A13" s="32" t="s">
        <v>25</v>
      </c>
      <c r="B13" s="52">
        <f t="shared" ref="B13:K13" si="2">SUM(+B11/B12-1)</f>
        <v>4.5550715619167015E-3</v>
      </c>
      <c r="C13" s="15">
        <f t="shared" si="2"/>
        <v>-3.8559107052257735E-2</v>
      </c>
      <c r="D13" s="15">
        <f t="shared" si="2"/>
        <v>-1.9791560579828227E-2</v>
      </c>
      <c r="E13" s="15">
        <f t="shared" si="2"/>
        <v>5.7166012094009178E-2</v>
      </c>
      <c r="F13" s="15">
        <f t="shared" si="2"/>
        <v>-0.1742746872504658</v>
      </c>
      <c r="G13" s="15">
        <f t="shared" si="2"/>
        <v>2.0483740307834841E-2</v>
      </c>
      <c r="H13" s="15">
        <f t="shared" si="2"/>
        <v>-2.6526630412221364E-2</v>
      </c>
      <c r="I13" s="15">
        <f t="shared" si="2"/>
        <v>6.5714229567473081E-2</v>
      </c>
      <c r="J13" s="53">
        <f t="shared" si="2"/>
        <v>-0.18245967741935487</v>
      </c>
      <c r="K13" s="28">
        <f t="shared" si="2"/>
        <v>-1.7150906428198054E-2</v>
      </c>
    </row>
    <row r="14" spans="1:11" s="2" customFormat="1" ht="18" customHeight="1" thickBot="1" x14ac:dyDescent="0.25">
      <c r="A14" s="17"/>
      <c r="B14" s="11"/>
      <c r="C14" s="11"/>
      <c r="D14" s="12"/>
      <c r="E14" s="11"/>
      <c r="F14" s="12"/>
      <c r="G14" s="11"/>
      <c r="H14" s="12"/>
      <c r="I14" s="11"/>
      <c r="J14" s="11"/>
      <c r="K14" s="11"/>
    </row>
    <row r="15" spans="1:11" s="2" customFormat="1" ht="18" customHeight="1" thickBot="1" x14ac:dyDescent="0.25">
      <c r="A15" s="64" t="s">
        <v>26</v>
      </c>
      <c r="B15" s="68">
        <v>178</v>
      </c>
      <c r="C15" s="69">
        <v>164</v>
      </c>
      <c r="D15" s="69">
        <v>992</v>
      </c>
      <c r="E15" s="69">
        <v>265</v>
      </c>
      <c r="F15" s="69">
        <v>42</v>
      </c>
      <c r="G15" s="69">
        <v>0</v>
      </c>
      <c r="H15" s="69">
        <v>162</v>
      </c>
      <c r="I15" s="69">
        <v>231</v>
      </c>
      <c r="J15" s="70">
        <v>980</v>
      </c>
      <c r="K15" s="59">
        <f>SUM(B15:J15)</f>
        <v>3014</v>
      </c>
    </row>
    <row r="16" spans="1:11" s="2" customFormat="1" ht="18" customHeight="1" x14ac:dyDescent="0.2">
      <c r="A16" s="99" t="s">
        <v>27</v>
      </c>
      <c r="B16" s="100">
        <v>198</v>
      </c>
      <c r="C16" s="101">
        <v>180</v>
      </c>
      <c r="D16" s="101">
        <v>930</v>
      </c>
      <c r="E16" s="101">
        <v>620</v>
      </c>
      <c r="F16" s="101">
        <v>0</v>
      </c>
      <c r="G16" s="101">
        <v>171</v>
      </c>
      <c r="H16" s="101">
        <v>0</v>
      </c>
      <c r="I16" s="101">
        <v>540</v>
      </c>
      <c r="J16" s="102">
        <v>1755</v>
      </c>
      <c r="K16" s="95">
        <f>SUM(B16:J16)</f>
        <v>4394</v>
      </c>
    </row>
    <row r="17" spans="1:11" s="3" customFormat="1" ht="18" customHeight="1" thickBot="1" x14ac:dyDescent="0.25">
      <c r="A17" s="32" t="s">
        <v>24</v>
      </c>
      <c r="B17" s="33">
        <f>SUM(+B15/B16-1)</f>
        <v>-0.10101010101010099</v>
      </c>
      <c r="C17" s="10">
        <f t="shared" ref="C17:K17" si="3">SUM(+C15/C16-1)</f>
        <v>-8.8888888888888906E-2</v>
      </c>
      <c r="D17" s="10">
        <f t="shared" si="3"/>
        <v>6.6666666666666652E-2</v>
      </c>
      <c r="E17" s="10">
        <f t="shared" si="3"/>
        <v>-0.57258064516129026</v>
      </c>
      <c r="F17" s="10" t="e">
        <f t="shared" si="3"/>
        <v>#DIV/0!</v>
      </c>
      <c r="G17" s="10">
        <f t="shared" si="3"/>
        <v>-1</v>
      </c>
      <c r="H17" s="10" t="e">
        <f t="shared" si="3"/>
        <v>#DIV/0!</v>
      </c>
      <c r="I17" s="10">
        <f t="shared" si="3"/>
        <v>-0.57222222222222219</v>
      </c>
      <c r="J17" s="27">
        <f t="shared" si="3"/>
        <v>-0.44159544159544162</v>
      </c>
      <c r="K17" s="28">
        <f t="shared" si="3"/>
        <v>-0.3140646335912608</v>
      </c>
    </row>
    <row r="18" spans="1:11" s="2" customFormat="1" ht="18" customHeight="1" thickBot="1" x14ac:dyDescent="0.25">
      <c r="A18" s="16"/>
      <c r="B18" s="13"/>
      <c r="C18" s="13"/>
      <c r="D18" s="14"/>
      <c r="E18" s="13"/>
      <c r="F18" s="14"/>
      <c r="G18" s="13"/>
      <c r="H18" s="14"/>
      <c r="I18" s="13"/>
      <c r="J18" s="13"/>
      <c r="K18" s="13"/>
    </row>
    <row r="19" spans="1:11" s="2" customFormat="1" ht="18" customHeight="1" thickBot="1" x14ac:dyDescent="0.25">
      <c r="A19" s="64" t="s">
        <v>2</v>
      </c>
      <c r="B19" s="72">
        <v>311</v>
      </c>
      <c r="C19" s="73">
        <v>129</v>
      </c>
      <c r="D19" s="69">
        <v>217</v>
      </c>
      <c r="E19" s="69">
        <v>492</v>
      </c>
      <c r="F19" s="69">
        <v>163</v>
      </c>
      <c r="G19" s="69">
        <v>74</v>
      </c>
      <c r="H19" s="69">
        <v>307</v>
      </c>
      <c r="I19" s="69">
        <v>1104</v>
      </c>
      <c r="J19" s="70">
        <v>1368</v>
      </c>
      <c r="K19" s="59">
        <f>SUM(B19:J19)</f>
        <v>4165</v>
      </c>
    </row>
    <row r="20" spans="1:11" s="2" customFormat="1" ht="18" customHeight="1" x14ac:dyDescent="0.2">
      <c r="A20" s="99" t="s">
        <v>28</v>
      </c>
      <c r="B20" s="104">
        <v>632</v>
      </c>
      <c r="C20" s="105">
        <v>72</v>
      </c>
      <c r="D20" s="101">
        <v>252</v>
      </c>
      <c r="E20" s="101">
        <v>452</v>
      </c>
      <c r="F20" s="101">
        <v>255</v>
      </c>
      <c r="G20" s="101">
        <v>161</v>
      </c>
      <c r="H20" s="101">
        <v>447</v>
      </c>
      <c r="I20" s="101">
        <v>1625</v>
      </c>
      <c r="J20" s="106">
        <v>103</v>
      </c>
      <c r="K20" s="95">
        <f>SUM(B20:J20)</f>
        <v>3999</v>
      </c>
    </row>
    <row r="21" spans="1:11" s="3" customFormat="1" ht="18" customHeight="1" x14ac:dyDescent="0.2">
      <c r="A21" s="31" t="s">
        <v>24</v>
      </c>
      <c r="B21" s="43">
        <f>SUM(B19/B20-1)</f>
        <v>-0.50791139240506333</v>
      </c>
      <c r="C21" s="48">
        <f t="shared" ref="C21:K21" si="4">SUM(C19/C20-1)</f>
        <v>0.79166666666666674</v>
      </c>
      <c r="D21" s="48">
        <f t="shared" si="4"/>
        <v>-0.13888888888888884</v>
      </c>
      <c r="E21" s="48">
        <f t="shared" si="4"/>
        <v>8.8495575221238854E-2</v>
      </c>
      <c r="F21" s="48">
        <f t="shared" si="4"/>
        <v>-0.36078431372549025</v>
      </c>
      <c r="G21" s="48">
        <f t="shared" si="4"/>
        <v>-0.54037267080745344</v>
      </c>
      <c r="H21" s="48">
        <f t="shared" si="4"/>
        <v>-0.31319910514541383</v>
      </c>
      <c r="I21" s="48">
        <f t="shared" si="4"/>
        <v>-0.32061538461538464</v>
      </c>
      <c r="J21" s="51">
        <f t="shared" si="4"/>
        <v>12.281553398058252</v>
      </c>
      <c r="K21" s="29">
        <f t="shared" si="4"/>
        <v>4.1510377594398573E-2</v>
      </c>
    </row>
    <row r="22" spans="1:11" s="20" customFormat="1" ht="18" customHeight="1" x14ac:dyDescent="0.2">
      <c r="A22" s="60" t="s">
        <v>32</v>
      </c>
      <c r="B22" s="61">
        <f>SUM('July  '!B22+B19)</f>
        <v>1657</v>
      </c>
      <c r="C22" s="74">
        <f>SUM('July  '!C22+C19)</f>
        <v>1006</v>
      </c>
      <c r="D22" s="74">
        <f>SUM('July  '!D22+D19)</f>
        <v>1087</v>
      </c>
      <c r="E22" s="74">
        <f>SUM('July  '!E22+E19)</f>
        <v>2956</v>
      </c>
      <c r="F22" s="74">
        <f>SUM('July  '!F22+F19)</f>
        <v>1539</v>
      </c>
      <c r="G22" s="74">
        <f>SUM('July  '!G22+G19)</f>
        <v>348</v>
      </c>
      <c r="H22" s="74">
        <f>SUM('July  '!H22+H19)</f>
        <v>2381</v>
      </c>
      <c r="I22" s="74">
        <f>SUM('July  '!I22+I19)</f>
        <v>7584</v>
      </c>
      <c r="J22" s="75">
        <f>SUM('July  '!J22+J19)</f>
        <v>11078</v>
      </c>
      <c r="K22" s="76">
        <f>SUM(B22:J22)</f>
        <v>29636</v>
      </c>
    </row>
    <row r="23" spans="1:11" s="20" customFormat="1" ht="18" customHeight="1" x14ac:dyDescent="0.2">
      <c r="A23" s="91" t="s">
        <v>33</v>
      </c>
      <c r="B23" s="92">
        <f>SUM('July  '!B23+B20)</f>
        <v>4066</v>
      </c>
      <c r="C23" s="93">
        <f>SUM('July  '!C23+C20)</f>
        <v>853</v>
      </c>
      <c r="D23" s="93">
        <f>SUM('July  '!D23+D20)</f>
        <v>1906</v>
      </c>
      <c r="E23" s="93">
        <f>SUM('July  '!E23+E20)</f>
        <v>2224</v>
      </c>
      <c r="F23" s="93">
        <f>SUM('July  '!F23+F20)</f>
        <v>2061</v>
      </c>
      <c r="G23" s="93">
        <f>SUM('July  '!G23+G20)</f>
        <v>1244</v>
      </c>
      <c r="H23" s="93">
        <f>SUM('July  '!H23+H20)</f>
        <v>2359</v>
      </c>
      <c r="I23" s="93">
        <f>SUM('July  '!I23+I20)</f>
        <v>9346</v>
      </c>
      <c r="J23" s="107">
        <f>SUM('July  '!J23+J20)</f>
        <v>714</v>
      </c>
      <c r="K23" s="108">
        <f>SUM(B23:J23)</f>
        <v>24773</v>
      </c>
    </row>
    <row r="24" spans="1:11" s="3" customFormat="1" ht="18" customHeight="1" thickBot="1" x14ac:dyDescent="0.25">
      <c r="A24" s="32" t="s">
        <v>24</v>
      </c>
      <c r="B24" s="33">
        <f>SUM(B22/B23-1)</f>
        <v>-0.59247417609444164</v>
      </c>
      <c r="C24" s="10">
        <f t="shared" ref="C24:K24" si="5">SUM(C22/C23-1)</f>
        <v>0.17936694021101984</v>
      </c>
      <c r="D24" s="10">
        <f t="shared" si="5"/>
        <v>-0.42969569779643235</v>
      </c>
      <c r="E24" s="10">
        <f t="shared" si="5"/>
        <v>0.32913669064748197</v>
      </c>
      <c r="F24" s="10">
        <f t="shared" si="5"/>
        <v>-0.25327510917030571</v>
      </c>
      <c r="G24" s="10">
        <f t="shared" si="5"/>
        <v>-0.72025723472668812</v>
      </c>
      <c r="H24" s="10">
        <f t="shared" si="5"/>
        <v>9.3259855871132835E-3</v>
      </c>
      <c r="I24" s="10">
        <f t="shared" si="5"/>
        <v>-0.18852985234324848</v>
      </c>
      <c r="J24" s="27">
        <f t="shared" si="5"/>
        <v>14.515406162464986</v>
      </c>
      <c r="K24" s="28">
        <f t="shared" si="5"/>
        <v>0.19630242602833725</v>
      </c>
    </row>
    <row r="25" spans="1:11" s="2" customFormat="1" ht="18" customHeight="1" x14ac:dyDescent="0.2">
      <c r="A25" s="6"/>
      <c r="D25" s="3"/>
      <c r="F25" s="3"/>
      <c r="H25" s="3"/>
    </row>
    <row r="26" spans="1:11" s="2" customFormat="1" ht="18" customHeight="1" x14ac:dyDescent="0.2">
      <c r="A26" s="6"/>
      <c r="D26" s="3"/>
      <c r="F26" s="3"/>
      <c r="H26" s="3"/>
    </row>
    <row r="27" spans="1:11" s="2" customFormat="1" ht="18" customHeight="1" x14ac:dyDescent="0.2">
      <c r="A27" s="6"/>
      <c r="D27" s="3"/>
      <c r="F27" s="3"/>
      <c r="H27" s="3"/>
    </row>
    <row r="28" spans="1:11" s="2" customFormat="1" ht="18" customHeight="1" x14ac:dyDescent="0.2">
      <c r="A28" s="6"/>
      <c r="D28" s="3"/>
      <c r="F28" s="3"/>
      <c r="H28" s="3"/>
    </row>
    <row r="29" spans="1:11" s="2" customFormat="1" ht="18" customHeight="1" x14ac:dyDescent="0.2">
      <c r="A29" s="6"/>
      <c r="D29" s="3"/>
      <c r="F29" s="3"/>
      <c r="H29" s="3"/>
    </row>
    <row r="30" spans="1:11" s="2" customFormat="1" ht="18" customHeight="1" x14ac:dyDescent="0.2">
      <c r="A30" s="6"/>
      <c r="D30" s="3"/>
      <c r="F30" s="3"/>
      <c r="H30" s="3"/>
    </row>
    <row r="31" spans="1:11" s="2" customFormat="1" ht="18" customHeight="1" x14ac:dyDescent="0.2">
      <c r="A31" s="6"/>
      <c r="D31" s="3"/>
      <c r="F31" s="3"/>
      <c r="H31" s="3"/>
    </row>
    <row r="32" spans="1:11" s="2" customFormat="1" ht="18" customHeight="1" x14ac:dyDescent="0.2">
      <c r="A32" s="6"/>
      <c r="D32" s="3"/>
      <c r="F32" s="3"/>
      <c r="H32" s="3"/>
    </row>
    <row r="33" spans="1:22" s="2" customFormat="1" ht="18" customHeight="1" x14ac:dyDescent="0.2">
      <c r="A33" s="6"/>
      <c r="D33" s="3"/>
      <c r="F33" s="3"/>
      <c r="H33" s="3"/>
    </row>
    <row r="34" spans="1:22" s="2" customFormat="1" ht="18" customHeight="1" x14ac:dyDescent="0.2">
      <c r="A34" s="6"/>
      <c r="D34" s="3"/>
      <c r="F34" s="3"/>
      <c r="H34" s="3"/>
    </row>
    <row r="35" spans="1:22" s="2" customFormat="1" ht="18" customHeight="1" x14ac:dyDescent="0.2">
      <c r="A35" s="6"/>
      <c r="D35" s="3"/>
      <c r="F35" s="3"/>
      <c r="H35" s="3"/>
      <c r="I35" s="6"/>
      <c r="J35" s="6"/>
    </row>
    <row r="36" spans="1:22" s="2" customFormat="1" ht="18" customHeight="1" x14ac:dyDescent="0.2">
      <c r="A36" s="6"/>
      <c r="D36" s="3"/>
      <c r="E36" s="8"/>
      <c r="F36" s="3"/>
      <c r="H36" s="3"/>
      <c r="I36" s="4"/>
      <c r="J36" s="4"/>
    </row>
    <row r="37" spans="1:22" s="2" customFormat="1" ht="18" customHeight="1" x14ac:dyDescent="0.2">
      <c r="A37" s="21"/>
      <c r="C37" s="6"/>
      <c r="D37" s="22"/>
      <c r="E37" s="7"/>
      <c r="F37" s="22"/>
      <c r="G37" s="6"/>
      <c r="H37" s="22"/>
      <c r="I37" s="23"/>
      <c r="J37" s="8"/>
    </row>
    <row r="38" spans="1:22" s="2" customFormat="1" ht="18" customHeight="1" x14ac:dyDescent="0.2">
      <c r="A38" s="6"/>
      <c r="D38" s="3"/>
      <c r="F38" s="3"/>
      <c r="H38" s="3"/>
      <c r="J38" s="4"/>
    </row>
    <row r="39" spans="1:22" s="1" customFormat="1" ht="18" customHeight="1" x14ac:dyDescent="0.2">
      <c r="A39" s="6"/>
      <c r="B39" s="4"/>
      <c r="C39" s="2"/>
      <c r="D39" s="3"/>
      <c r="E39" s="2"/>
      <c r="F39" s="3"/>
      <c r="G39" s="2"/>
      <c r="H39" s="3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" customFormat="1" ht="18" customHeight="1" x14ac:dyDescent="0.2">
      <c r="A40" s="6"/>
      <c r="D40" s="3"/>
      <c r="F40" s="3"/>
      <c r="H40" s="3"/>
      <c r="J40" s="4"/>
    </row>
    <row r="41" spans="1:22" s="2" customFormat="1" ht="18" customHeight="1" x14ac:dyDescent="0.2">
      <c r="A41" s="6"/>
      <c r="D41" s="3"/>
      <c r="F41" s="3"/>
      <c r="H41" s="3"/>
    </row>
  </sheetData>
  <sheetProtection selectLockedCells="1"/>
  <mergeCells count="1">
    <mergeCell ref="A1:K1"/>
  </mergeCells>
  <phoneticPr fontId="6" type="noConversion"/>
  <pageMargins left="1" right="1" top="1" bottom="1" header="0.5" footer="0.5"/>
  <pageSetup scale="64" orientation="landscape" r:id="rId1"/>
  <headerFooter>
    <oddFooter>&amp;L&amp;G&amp;R&amp;D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Category xmlns="de25e6ed-6cd3-44a6-b968-a8be0e20c188">Appendices and Supporting Information</Category>
    <PublishingExpirationDate xmlns="http://schemas.microsoft.com/sharepoint/v3" xsi:nil="true"/>
    <PublishingStartDate xmlns="http://schemas.microsoft.com/sharepoint/v3" xsi:nil="true"/>
    <SortOrder xmlns="de25e6ed-6cd3-44a6-b968-a8be0e20c1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62112D28AD6442881D483469AD9828" ma:contentTypeVersion="5" ma:contentTypeDescription="Create a new document." ma:contentTypeScope="" ma:versionID="caa1e09439280be3039337d6118d6002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de25e6ed-6cd3-44a6-b968-a8be0e20c188" targetNamespace="http://schemas.microsoft.com/office/2006/metadata/properties" ma:root="true" ma:fieldsID="784c214a6f7c0c5e477e7ac2383e427e" ns1:_="" ns2:_="" ns3:_="">
    <xsd:import namespace="http://schemas.microsoft.com/sharepoint/v3"/>
    <xsd:import namespace="16f00c2e-ac5c-418b-9f13-a0771dbd417d"/>
    <xsd:import namespace="de25e6ed-6cd3-44a6-b968-a8be0e20c1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5e6ed-6cd3-44a6-b968-a8be0e20c188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endices and Supporting Information"/>
          <xsd:enumeration value="Application Information"/>
          <xsd:enumeration value="Business"/>
          <xsd:enumeration value="Crash Data"/>
          <xsd:enumeration value="Letters of Support"/>
          <xsd:enumeration value="NC Government"/>
          <xsd:enumeration value="Operations and Maintenance"/>
          <xsd:enumeration value="Organizations"/>
          <xsd:enumeration value="Technical Studies"/>
          <xsd:enumeration value="White Paper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649ED72-317D-4BD7-8981-608E5AF06B3E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f5f8ac2c-61ca-4f57-b3a1-8953cff9736c"/>
    <ds:schemaRef ds:uri="http://schemas.microsoft.com/office/2006/metadata/properties"/>
    <ds:schemaRef ds:uri="a981a3b8-6dbd-4ba7-a78e-d2bfda409551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CF8450-C5DA-470A-A5FA-39D0525662CB}"/>
</file>

<file path=customXml/itemProps3.xml><?xml version="1.0" encoding="utf-8"?>
<ds:datastoreItem xmlns:ds="http://schemas.openxmlformats.org/officeDocument/2006/customXml" ds:itemID="{9551483F-7A87-4D6B-B01B-0184264672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FB8037-FBD1-49C3-9D39-4375DE568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2025 Summary</vt:lpstr>
      <vt:lpstr>Jan. </vt:lpstr>
      <vt:lpstr>Feb. </vt:lpstr>
      <vt:lpstr>Mar.  </vt:lpstr>
      <vt:lpstr>Apr. </vt:lpstr>
      <vt:lpstr>May </vt:lpstr>
      <vt:lpstr>June </vt:lpstr>
      <vt:lpstr>July  </vt:lpstr>
      <vt:lpstr>Aug.  </vt:lpstr>
      <vt:lpstr>Sept. </vt:lpstr>
      <vt:lpstr>Oct. </vt:lpstr>
      <vt:lpstr>Nov. </vt:lpstr>
      <vt:lpstr>Dec.  </vt:lpstr>
      <vt:lpstr>'Sept. '!Print_Area</vt:lpstr>
    </vt:vector>
  </TitlesOfParts>
  <Company>ncdoc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I-77 N Welcome Center Visitation and Traffic Data 2025</dc:title>
  <dc:creator>bgupton</dc:creator>
  <cp:lastModifiedBy>Allison Anolik</cp:lastModifiedBy>
  <cp:lastPrinted>2024-11-01T15:16:35Z</cp:lastPrinted>
  <dcterms:created xsi:type="dcterms:W3CDTF">2007-10-03T13:23:36Z</dcterms:created>
  <dcterms:modified xsi:type="dcterms:W3CDTF">2026-02-19T15:24:29Z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0x0101008E62112D28AD6442881D483469AD9828</vt:lpwstr>
  </property>
  <property fmtid="{D5CDD505-2E9C-101B-9397-08002B2CF9AE}" pid="3" name="MediaServiceImageTags">
    <vt:lpwstr/>
  </property>
  <property fmtid="{D5CDD505-2E9C-101B-9397-08002B2CF9AE}" pid="4" name="Order">
    <vt:r8>3000</vt:r8>
  </property>
</Properties>
</file>